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codeName="DieseArbeitsmappe"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C:\Users\t.tkhelidze\Desktop\19 დეკემბრის სხდომა\"/>
    </mc:Choice>
  </mc:AlternateContent>
  <bookViews>
    <workbookView xWindow="0" yWindow="0" windowWidth="28800" windowHeight="12330" tabRatio="398" activeTab="1"/>
  </bookViews>
  <sheets>
    <sheet name="Definitions" sheetId="7" r:id="rId1"/>
    <sheet name="Action Plan" sheetId="6" r:id="rId2"/>
    <sheet name="Gantt Chart" sheetId="9" r:id="rId3"/>
  </sheets>
  <externalReferences>
    <externalReference r:id="rId4"/>
  </externalReferences>
  <definedNames>
    <definedName name="_xlnm._FilterDatabase" localSheetId="1" hidden="1">'Action Plan'!$B$4:$U$111</definedName>
    <definedName name="_xlnm.Criteria" localSheetId="1">'Action Plan'!#REF!</definedName>
    <definedName name="Geo" localSheetId="1">'Action Plan'!$B$3:$S$115</definedName>
    <definedName name="iohjiohp988i" localSheetId="2">'Gantt Chart'!$A$2:$X$34</definedName>
    <definedName name="List_CBuilding" localSheetId="2">'[1]Basic Data'!$D$31</definedName>
    <definedName name="List_CBuilding">Definitions!$E$34</definedName>
    <definedName name="List_Component" localSheetId="2">'[1]Basic Data'!#REF!</definedName>
    <definedName name="List_Component">Definitions!#REF!</definedName>
    <definedName name="List_Empty" localSheetId="2">'[1]Basic Data'!$B$4</definedName>
    <definedName name="List_Empty">Definitions!$C$5</definedName>
    <definedName name="List_Financial" localSheetId="2">'[1]Basic Data'!$B$31:$B$34</definedName>
    <definedName name="List_Financial">Definitions!$C$34:$C$37</definedName>
    <definedName name="List_Legal" localSheetId="2">'[1]Basic Data'!$C$31</definedName>
    <definedName name="List_Legal">Definitions!$D$34</definedName>
    <definedName name="List_Monitoring" localSheetId="2">'[1]Basic Data'!$C$17:$C$19</definedName>
    <definedName name="List_Monitoring">Definitions!$D$21:$D$25</definedName>
    <definedName name="List_Prevention" localSheetId="2">'[1]Basic Data'!$A$17:$A$22</definedName>
    <definedName name="List_Prevention">Definitions!$B$21:$B$27</definedName>
    <definedName name="List_Recycling" localSheetId="2">'[1]Basic Data'!$B$17:$B$25</definedName>
    <definedName name="List_Recycling">Definitions!$C$21:$C$29</definedName>
    <definedName name="List_Technical" localSheetId="2">'[1]Basic Data'!$A$31:$A$33</definedName>
    <definedName name="List_Technical">Definitions!$B$34:$B$37</definedName>
    <definedName name="List_TypeWP" localSheetId="2">'[1]Basic Data'!#REF!</definedName>
    <definedName name="List_TypeWP">Definitions!#REF!</definedName>
    <definedName name="NDSKJHFLASOHA" localSheetId="1">'Action Plan'!$3:$4</definedName>
    <definedName name="onoiüiojü" localSheetId="2">'Gantt Chart'!$A$2:$X$34</definedName>
    <definedName name="_xlnm.Print_Area" localSheetId="1">'Action Plan'!$A$3:$U$120</definedName>
    <definedName name="_xlnm.Print_Area" localSheetId="0">Definitions!$A$2:$G$59</definedName>
    <definedName name="_xlnm.Print_Area" localSheetId="2">'Gantt Chart'!$A$2:$X$35</definedName>
    <definedName name="_xlnm.Print_Titles" localSheetId="1">'Action Plan'!$3:$4</definedName>
    <definedName name="sdadAF" localSheetId="1">'Action Plan'!$B$3:$S$115</definedName>
    <definedName name="Status_of_implementation">Definitions!#REF!</definedName>
    <definedName name="vdxfADA" localSheetId="0">Definitions!$A$2:$F$59</definedName>
    <definedName name="WP_completion_rate_0">Definitions!#REF!</definedName>
    <definedName name="WP_completion_rate_100">Definitions!#REF!</definedName>
    <definedName name="WP_completion_rate_25_75">Definitions!#REF!</definedName>
    <definedName name="WP_completion_rate_postponed">Definitions!#REF!</definedName>
    <definedName name="WP_success">Definitions!#REF!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4" i="6" l="1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8" i="9"/>
  <c r="B9" i="9"/>
  <c r="B7" i="9"/>
  <c r="Q6" i="6" l="1"/>
  <c r="A4" i="9"/>
  <c r="Q102" i="6" l="1"/>
  <c r="Q98" i="6"/>
  <c r="Q86" i="6"/>
  <c r="Q84" i="6"/>
  <c r="Q77" i="6"/>
  <c r="Q69" i="6"/>
  <c r="Q23" i="6"/>
  <c r="Q107" i="6"/>
  <c r="M66" i="6"/>
  <c r="Q111" i="6"/>
  <c r="Q91" i="6"/>
  <c r="Q65" i="6"/>
  <c r="Q57" i="6"/>
  <c r="Q48" i="6"/>
  <c r="Q43" i="6"/>
  <c r="Q35" i="6"/>
  <c r="Q39" i="6"/>
  <c r="Q31" i="6"/>
  <c r="Q26" i="6"/>
  <c r="Q20" i="6"/>
  <c r="Q13" i="6"/>
  <c r="M12" i="6"/>
  <c r="M40" i="6"/>
  <c r="M36" i="6"/>
  <c r="M108" i="6"/>
  <c r="M103" i="6"/>
  <c r="M87" i="6"/>
  <c r="M85" i="6"/>
  <c r="M58" i="6"/>
  <c r="M92" i="6"/>
  <c r="M70" i="6"/>
  <c r="M78" i="6"/>
  <c r="M44" i="6"/>
  <c r="M99" i="6"/>
  <c r="M27" i="6"/>
  <c r="M24" i="6"/>
  <c r="M32" i="6"/>
  <c r="M21" i="6"/>
  <c r="M18" i="6"/>
  <c r="M49" i="6"/>
  <c r="M5" i="6"/>
  <c r="M14" i="6"/>
  <c r="Q17" i="6"/>
  <c r="Q10" i="6"/>
  <c r="Q9" i="6"/>
  <c r="Q7" i="6"/>
  <c r="Q5" i="6"/>
  <c r="Q8" i="6"/>
  <c r="Q118" i="6" l="1"/>
  <c r="Q117" i="6"/>
  <c r="Q11" i="6"/>
  <c r="Q116" i="6" s="1"/>
  <c r="Q115" i="6" l="1"/>
  <c r="Q119" i="6"/>
</calcChain>
</file>

<file path=xl/sharedStrings.xml><?xml version="1.0" encoding="utf-8"?>
<sst xmlns="http://schemas.openxmlformats.org/spreadsheetml/2006/main" count="1309" uniqueCount="347">
  <si>
    <t>TCH / TSG</t>
  </si>
  <si>
    <t>MEPA</t>
  </si>
  <si>
    <t>MoF</t>
  </si>
  <si>
    <t>MoESD</t>
  </si>
  <si>
    <t>MoLHSD</t>
  </si>
  <si>
    <t>Producers/PROs</t>
  </si>
  <si>
    <t>MRDI</t>
  </si>
  <si>
    <t>Businesses/business associations</t>
  </si>
  <si>
    <t>CSOs/NGOs</t>
  </si>
  <si>
    <t>Academia and research institutions</t>
  </si>
  <si>
    <t>Media</t>
  </si>
  <si>
    <t>-</t>
  </si>
  <si>
    <t>a</t>
  </si>
  <si>
    <t>b</t>
  </si>
  <si>
    <t>c</t>
  </si>
  <si>
    <t>d</t>
  </si>
  <si>
    <t>e</t>
  </si>
  <si>
    <t>f</t>
  </si>
  <si>
    <t>g</t>
  </si>
  <si>
    <t>h</t>
  </si>
  <si>
    <t>TCH and MEPA</t>
  </si>
  <si>
    <t>Ecoservice</t>
  </si>
  <si>
    <t>?</t>
  </si>
  <si>
    <t>&lt; 50.000 EUR</t>
  </si>
  <si>
    <t>50.000-150.000 EUR</t>
  </si>
  <si>
    <t>&gt; 150.000 EUR</t>
  </si>
  <si>
    <t>აბრევიატურები</t>
  </si>
  <si>
    <t>AP = Action Plan/სამოქმედო გეგმა</t>
  </si>
  <si>
    <t>CDW = Construction and Demolition Waste/სამშენებლო და ნგრევის ნარჩენები</t>
  </si>
  <si>
    <t>EPR = Extended Producer Responsibility/მწარმოებლის გაფართოებული ვალდებულება (მგვ)</t>
  </si>
  <si>
    <t>HHW = Household waste/საყოფაცხოვრებო ნარჩენები</t>
  </si>
  <si>
    <t>HW = Hazardous Waste/სახიფათო ნარჩენები</t>
  </si>
  <si>
    <t>NPWPP = National Plastic Waste Prevention Program for Georgia/პლასტმასის ნარჩენების პრევენციის ეროვნული პროგრამა, საქართველო</t>
  </si>
  <si>
    <t>WEEE = Waste of Electrical and Electronic Equipment/ელექტრო და ელექტრონული მოწყობილობების ნარჩენები</t>
  </si>
  <si>
    <t>WP = Work Package/სამუშაო პაკეტი (აქტივობათა ერთობლიობა)</t>
  </si>
  <si>
    <t>სამოქმედო გეგმა</t>
  </si>
  <si>
    <t>სტრატეგიული კომპონენტი</t>
  </si>
  <si>
    <t>1 - პრევენცია</t>
  </si>
  <si>
    <t>2 - რეციკლირება &amp; დამუშავება</t>
  </si>
  <si>
    <t>3 - მონიტორინგი</t>
  </si>
  <si>
    <t>ქვეკომპონენტი</t>
  </si>
  <si>
    <t>ზოგადი</t>
  </si>
  <si>
    <t>საკვების ნარჩენები</t>
  </si>
  <si>
    <t>ქაღალდის ნარჩენები</t>
  </si>
  <si>
    <t>შეფუთვის ნარჩენები</t>
  </si>
  <si>
    <t>ელექტრო და ელექტრონული მოწყობილობების ნარჩენები</t>
  </si>
  <si>
    <t>პლასტმასის ნარჩენები</t>
  </si>
  <si>
    <t>სხვა</t>
  </si>
  <si>
    <t>საყოფაცხოვრებო და კომერციული ნარჩენები</t>
  </si>
  <si>
    <t>მგვ ნაკადები</t>
  </si>
  <si>
    <t>მწვანე და ბაზრის ნარჩენები</t>
  </si>
  <si>
    <t>მოცულობითი ნარჩენი</t>
  </si>
  <si>
    <t>სამშენებლო და ნგრევის ნარჩენები</t>
  </si>
  <si>
    <t>საყოფაცხოვრებო სექტორის მიერ წარმოქმნილი სახიფათო ნარჩენები</t>
  </si>
  <si>
    <t>ბიოდეგრადირებადი ნარჩენები</t>
  </si>
  <si>
    <t>სამუშაო პაკეტის ტიპი</t>
  </si>
  <si>
    <t>ტექნიკური</t>
  </si>
  <si>
    <t>ფინანსური</t>
  </si>
  <si>
    <t>საკანონმდებლო &amp; ინსტიტუციური</t>
  </si>
  <si>
    <t>შესაძლებლობების გაძლიერება</t>
  </si>
  <si>
    <t>სამუშაო პაკეტის თემატური სფერო</t>
  </si>
  <si>
    <t>შეგროვება &amp; ტრანსპორტირება</t>
  </si>
  <si>
    <t>ტარიფები</t>
  </si>
  <si>
    <t>დამუშავება</t>
  </si>
  <si>
    <t>ხარჯები</t>
  </si>
  <si>
    <t>განთავსება</t>
  </si>
  <si>
    <t>შემოსავლები</t>
  </si>
  <si>
    <t>ყველა კომპონენტი (შეგროვებიდან განთავსებამდე)</t>
  </si>
  <si>
    <t>დაფინანსება/სესხები</t>
  </si>
  <si>
    <t>პრიორიტეტულობა</t>
  </si>
  <si>
    <t>დაბალი</t>
  </si>
  <si>
    <t>საშუალო</t>
  </si>
  <si>
    <t>მაღალი</t>
  </si>
  <si>
    <t>ხანგრძლივობა</t>
  </si>
  <si>
    <t>&lt; 1 წელი</t>
  </si>
  <si>
    <t>1-3 წელი</t>
  </si>
  <si>
    <t>&gt; 3 წელი</t>
  </si>
  <si>
    <t>მიმდინარე ხარჯები</t>
  </si>
  <si>
    <t>განხორციელების დასრულების წელი</t>
  </si>
  <si>
    <t>განმახორციელებელი</t>
  </si>
  <si>
    <t>თბილისის მერია/თბილსერვის ჯგუფი</t>
  </si>
  <si>
    <t>საქართველოს გარემოს დაცვისა და სოფლის მეურნეობის სამინისტრო</t>
  </si>
  <si>
    <t>საქართველოს ფინანსთა სამინისტრო</t>
  </si>
  <si>
    <t>საქართველოს ეკონომიკისა და მდგრადი განვითარების სამინისტრო</t>
  </si>
  <si>
    <t>საქართველოს შრომის, ჯანმრთელობისა და სოციალური დაცვის სამინისტრო</t>
  </si>
  <si>
    <t>საქართველოს რეგიონული განვითარებისა და ინფრასტრუქტურის სამინისტრო</t>
  </si>
  <si>
    <t>ეკოსერვის ჯგუფი</t>
  </si>
  <si>
    <t>ბიზნესი/ბიზნეს ასოციაციები</t>
  </si>
  <si>
    <t>სამოქალაქო საზოგადოების/არასამთავრობო ორგანიზაციები</t>
  </si>
  <si>
    <t>აკადემიური და კვლევითი ინსტიტუტები</t>
  </si>
  <si>
    <t>მედია</t>
  </si>
  <si>
    <t>WP №</t>
  </si>
  <si>
    <t>სამუშაო პაკეტის მიზნობრივი მაჩვენებელი</t>
  </si>
  <si>
    <t xml:space="preserve">განხორციელების დასრულების წელი
</t>
  </si>
  <si>
    <t>აქტივობის №</t>
  </si>
  <si>
    <t>სამუშაო პაკეტის ფარგლებში დაგეგმილი აქტივობები</t>
  </si>
  <si>
    <t>დაფინანსების პოტენციური წყარო და ტიპი</t>
  </si>
  <si>
    <t>ხარჯების შეფასება</t>
  </si>
  <si>
    <t>ხარჯის სიდიდე</t>
  </si>
  <si>
    <t>ხარჯებთან დაკავშირებული ინფორმაცია</t>
  </si>
  <si>
    <t>სამუშაო პაკეტის კოორდინატორი</t>
  </si>
  <si>
    <t>მონაწილე მხარე/დეპარტამენტი</t>
  </si>
  <si>
    <t>სულ მცირე 2 ცნობიერების ამაღლების კამპანიის ჩატარება</t>
  </si>
  <si>
    <t>დაინტერესებულ მხარეთა ჯგუფების გამოვლენა</t>
  </si>
  <si>
    <t>დაინტერესებულ მხარეთა ინფორმირებულობის საჭიროებების შეფასება ინდივიდუალური ჯგუფების მიხედვით</t>
  </si>
  <si>
    <t>ცნობიერების ამაღლების პროგრამის შემუშავება ძირითადი დაინტერესებული ჯგუფებისათვის</t>
  </si>
  <si>
    <t>საზოგადოების ინფორმირების/მედია კამპანიის დაგეგმვა</t>
  </si>
  <si>
    <t>დაინტერესებული მხარეების ცნობიერების ამაღლების პროგრამის განხორციელება მიზნობრივი ჯგუფების მიხედვით (მაგ, სემინარები, შეხვედრები, ბიზნეს ფორუმები და მარათონები, დონორთა კონფერენციები, ა.შ.)</t>
  </si>
  <si>
    <t>ერთწლიანი საინფორმაციო/მედია კამპანიის ჩატარება ნარჩენების პრიორირეტული ნაკადების პრევენციის მიმართულებით</t>
  </si>
  <si>
    <t>ქვეჯამი</t>
  </si>
  <si>
    <r>
      <t>სახელმწიფო დაფინანსება</t>
    </r>
    <r>
      <rPr>
        <sz val="10.5"/>
        <rFont val="Calibri"/>
        <family val="2"/>
        <scheme val="minor"/>
      </rPr>
      <t>: მუნიციპალური ბიუჯეტი, საქართველოს ეკონომიკისა და მდგრადი განვითარების სამინისტრო</t>
    </r>
    <r>
      <rPr>
        <u/>
        <sz val="10.5"/>
        <rFont val="Calibri"/>
        <family val="2"/>
        <scheme val="minor"/>
      </rPr>
      <t xml:space="preserve">
საგრანტო დაფინანსება</t>
    </r>
    <r>
      <rPr>
        <sz val="10.5"/>
        <rFont val="Calibri"/>
        <family val="2"/>
        <scheme val="minor"/>
      </rPr>
      <t>: EBRD, UN (მაგ., UNDP, FAO, EU), ა.შ.</t>
    </r>
    <r>
      <rPr>
        <u/>
        <sz val="10.5"/>
        <rFont val="Calibri"/>
        <family val="2"/>
        <scheme val="minor"/>
      </rPr>
      <t xml:space="preserve">
კერძო და არასამთავრობო სექტორები</t>
    </r>
    <r>
      <rPr>
        <sz val="10.5"/>
        <rFont val="Calibri"/>
        <family val="2"/>
        <scheme val="minor"/>
      </rPr>
      <t>: სტუმარ-მასპინძლობის ბიზნესი, ბანკები, გამომცემლობები, ბიზნეს ასოციაციები, ავტობუსთა გაერთიანება, კორპორაციული სოციალური პასუხისმგებლობის (CSR) კლუბი</t>
    </r>
  </si>
  <si>
    <t>ადგილობრივი კონსულტანტი - 20 კაც/დღე*250 ევრო დღიური ანაზღაურება</t>
  </si>
  <si>
    <t>ადგილობრივი კონსულტანტები ან საკონსულტაციო კომპანია (კვლევის ჩასატარებლად) - 30 კაც/დღე*2 კონსულტანტი*250 ევრო დღიური ანაზღაურება</t>
  </si>
  <si>
    <t>5 სემინარი სხვადასხვა მიზნობრივი ჯგუფისთვის*1,000 ევრო სემინარის ღირებულება; 10 საკონსულტაციო შეხვედრა მიზნობრივ ჯგუფებთან*500 ევრო თითო შეხვედრის ღირებულება; 1 ბიზნეს მარათონი და დაჯილდოების ცერემონია*10,000 ევრო ღონისძიების ღირებულება; 1 ბიზნეს ფორუმი*10,000 ევრო ღონისძიების ღირებულება; 1 დონორთა კონფერენცია*10,000 ევრო ღონისძიების ღირებულება</t>
  </si>
  <si>
    <t>სარეკლამო კომპანია/აუდიო-ვიზუალური პროდუქციის სტუდია/სატელევიზიო კომპანია საზოგადოებრივი რეკლამის და მოკლე კომერციული ვიდეო რგოლების მოსამზადებლად*20,000 ევრო; რეკლამების გაშვება 6 თვით (დღეში, 3-ჯერ, კვირაში ორჯერ, 26 კვირის მანძილზე)*300 ევრო ნახევარწუთიანი დრო; 4 სატელევიზიო მრგვალი მაგიდის გადაცემა*3,300 ევრო თითო გადაცემა</t>
  </si>
  <si>
    <t>განმახორციელებელი განსაზღვრავს სამუშაო პაკეტის კოორდინატორს</t>
  </si>
  <si>
    <t>განისაზღვრება სამუშაო პაკეტის კოორდინატორის მიერ</t>
  </si>
  <si>
    <t>თბილისის მერია და საქართველოს გარემოს დაცვისა და სოფლის მეურნეობის სამინისტრო</t>
  </si>
  <si>
    <t>სამუშაო პაკეტი / აქტივობები</t>
  </si>
  <si>
    <t>განტის სქემა</t>
  </si>
  <si>
    <t>(წლები)</t>
  </si>
  <si>
    <t>აღნიშვნები</t>
  </si>
  <si>
    <t>აქტივობა</t>
  </si>
  <si>
    <t>წელი 1</t>
  </si>
  <si>
    <t>წელი 2</t>
  </si>
  <si>
    <t>წელი 3</t>
  </si>
  <si>
    <t>წელი 4</t>
  </si>
  <si>
    <t>წელი 5</t>
  </si>
  <si>
    <t>დაგეგმილი აქტივობებისთვის განსაზღვრული წლები</t>
  </si>
  <si>
    <t>კონსულტანტი</t>
  </si>
  <si>
    <r>
      <rPr>
        <u/>
        <sz val="10.5"/>
        <rFont val="Calibri"/>
        <family val="2"/>
        <scheme val="minor"/>
      </rPr>
      <t>სახელმწიფო დაფინანსება</t>
    </r>
    <r>
      <rPr>
        <sz val="10.5"/>
        <rFont val="Calibri"/>
        <family val="2"/>
        <scheme val="minor"/>
      </rPr>
      <t xml:space="preserve">: მუნიციპალური ბიუჯეტი; </t>
    </r>
    <r>
      <rPr>
        <u/>
        <sz val="10.5"/>
        <rFont val="Calibri"/>
        <family val="2"/>
        <scheme val="minor"/>
      </rPr>
      <t>დონორები</t>
    </r>
    <r>
      <rPr>
        <sz val="10.5"/>
        <rFont val="Calibri"/>
        <family val="2"/>
        <scheme val="minor"/>
      </rPr>
      <t>: EU, EBRD, UNDP, Sida, ა.შ.</t>
    </r>
  </si>
  <si>
    <t>თბილისის მერია / თბილსერვის ჯგუფი - საერთაშორისო ურთიერთობების დეპარტამენტები</t>
  </si>
  <si>
    <t>ნარჩენების მართვის შესახებ ინფორმაციის, გამოცდილებისა და საუკეთესო ევროპული პრაქტიკის გაზიარება (მაგ., სასწავლო ვიზიტი, საერთაშორისო კონფერენციები)</t>
  </si>
  <si>
    <t>თბილისის მერიის/თბილსერვის ჯგუფის მაქს. 10 თანამშრომლის მონაწილეობით 2 სასწავლო ვიზიტის ორგანიზება, 10,000 ევრო თითოეული ტურისთვის</t>
  </si>
  <si>
    <t>შერჩეული ვარიანტების ფაზებად განხორციელება</t>
  </si>
  <si>
    <r>
      <rPr>
        <u/>
        <sz val="10.5"/>
        <rFont val="Calibri"/>
        <family val="2"/>
        <scheme val="minor"/>
      </rPr>
      <t>სახელმწიფო დაფინანსება</t>
    </r>
    <r>
      <rPr>
        <sz val="10.5"/>
        <rFont val="Calibri"/>
        <family val="2"/>
        <scheme val="minor"/>
      </rPr>
      <t xml:space="preserve">: მუნიციპალური ბიუჯეტი
</t>
    </r>
    <r>
      <rPr>
        <u/>
        <sz val="10.5"/>
        <rFont val="Calibri"/>
        <family val="2"/>
        <scheme val="minor"/>
      </rPr>
      <t>საგრანტო დაფინანსება</t>
    </r>
    <r>
      <rPr>
        <sz val="10.5"/>
        <rFont val="Calibri"/>
        <family val="2"/>
        <scheme val="minor"/>
      </rPr>
      <t>: UN (UNDP)</t>
    </r>
  </si>
  <si>
    <t>განისაზღვრება a და b აქტივობების განხორციელების შემდეგ</t>
  </si>
  <si>
    <t>თბილისის მერია - ადმინისტრაცია / თბილსერვის ჯგუფი - ნარჩენების და იურიდიული დეპარტამენტები</t>
  </si>
  <si>
    <r>
      <rPr>
        <u/>
        <sz val="10.5"/>
        <rFont val="Calibri"/>
        <family val="2"/>
        <scheme val="minor"/>
      </rPr>
      <t>სახელმწიფო დაფინანსება</t>
    </r>
    <r>
      <rPr>
        <sz val="10.5"/>
        <rFont val="Calibri"/>
        <family val="2"/>
        <scheme val="minor"/>
      </rPr>
      <t xml:space="preserve">: მუნიციპალური ბიუჯეტი
</t>
    </r>
    <r>
      <rPr>
        <u/>
        <sz val="10.5"/>
        <rFont val="Calibri"/>
        <family val="2"/>
        <scheme val="minor"/>
      </rPr>
      <t>საგრანტო დაფინანსება</t>
    </r>
    <r>
      <rPr>
        <sz val="10.5"/>
        <rFont val="Calibri"/>
        <family val="2"/>
        <scheme val="minor"/>
      </rPr>
      <t>: EBRD, UN (UNDP), ა.შ.</t>
    </r>
  </si>
  <si>
    <t>თბილისის მერია / თბილსერვის ჯგუფი - საზოგადოებასთან ურთიერთობის სამსახური</t>
  </si>
  <si>
    <t>თბილსერვის ჯგუფი - მოსაკრებლის დარიცხვა-ამოღებისა და კონტროლის სამსახური</t>
  </si>
  <si>
    <t>თბილსერვის ჯგუფი - ნარჩენების ლოჯისტიკისა და დასუფთავების დეპარტამენტი</t>
  </si>
  <si>
    <t>სულ ჯამი</t>
  </si>
  <si>
    <t>პრევენცია</t>
  </si>
  <si>
    <t>რეციკლირება &amp; დამუშავება</t>
  </si>
  <si>
    <t>მონიტორინგი</t>
  </si>
  <si>
    <t>სულ</t>
  </si>
  <si>
    <t>თბილისის მერია / თბილსერვის ჯგუფი -  საფინანსო და მოსაკრებლის დარიცხვა-ამოღებისა და კონტროლის სამსახურები</t>
  </si>
  <si>
    <t>მგვ ორგანიზაციასა და საქართველოს გარემოს დაცვისა და სოფლის მეურნეობის სამინისტროსთან მოლაპარაკების დაწყება EPR/მგვ-ს სქემიდან თბილსერვის ჯგუფის მიერ შეფუთვის ნარჩენების მართვის ხარჯების დასაფარად საჭირო დაფინანსების მიღების მიზნით</t>
  </si>
  <si>
    <t>მგვ ორგანიზაციასთან ხელშეკრულების გაფორმება</t>
  </si>
  <si>
    <r>
      <rPr>
        <u/>
        <sz val="10.5"/>
        <rFont val="Calibri"/>
        <family val="2"/>
        <scheme val="minor"/>
      </rPr>
      <t>სახელმწიფო დაფინანსება</t>
    </r>
    <r>
      <rPr>
        <sz val="10.5"/>
        <rFont val="Calibri"/>
        <family val="2"/>
        <scheme val="minor"/>
      </rPr>
      <t>: მუნიციპალური ბიუჯეტი</t>
    </r>
  </si>
  <si>
    <t>თბილსერვის ჯგუფი / თბილისის მერია - იურიდიული სამსახურები / საქართველოს გარემოს დაცვისა და სოფლის მეურნეობის სამინისტრო / მგვ ორგანიზაციები</t>
  </si>
  <si>
    <t>ნარჩენების სეპარაციითა და დამუშავებით მიღებული რეციკლირებადი მასალების გაყიდვის პირობების განსაზღვრა (ხარისხი და რაოდენობა)</t>
  </si>
  <si>
    <t>თითოეული რეციკლირებადი მასალისათვის კონტრაქტის არსებობა</t>
  </si>
  <si>
    <t>ბაზრის ანალიზის ჩატარება, ნარჩენების სეპარაციითა და დამუშავებით მიღებული რეციკლირებადი მასალების გაყიდვის პირობების განსაზღვრის მიზნით (ხარისხი და რაოდენობა)</t>
  </si>
  <si>
    <t>მიწოდების პირობების მოლაპარაკება/შეთანხმება რეციკლირების საწარმოებთან</t>
  </si>
  <si>
    <t>რეციკლირების საწარმოებთან გასაფორმებელი კონტრაქტების შემუშავება</t>
  </si>
  <si>
    <t>კონტრაქტების გაფორმება</t>
  </si>
  <si>
    <r>
      <rPr>
        <u/>
        <sz val="10.5"/>
        <rFont val="Calibri"/>
        <family val="2"/>
        <scheme val="minor"/>
      </rPr>
      <t>სახელმწიფო დაფინანსება</t>
    </r>
    <r>
      <rPr>
        <sz val="10.5"/>
        <rFont val="Calibri"/>
        <family val="2"/>
        <scheme val="minor"/>
      </rPr>
      <t xml:space="preserve">: მუნიციპალური ბიუჯეტი   </t>
    </r>
  </si>
  <si>
    <t>თბილსერვის ჯგუფი - იურიდიული სამსახური და ადმინისტრაცია</t>
  </si>
  <si>
    <t>დაფინანსება/ სესხები</t>
  </si>
  <si>
    <r>
      <rPr>
        <u/>
        <sz val="10.5"/>
        <rFont val="Calibri"/>
        <family val="2"/>
        <scheme val="minor"/>
      </rPr>
      <t>სახელმწიფო დაფინანსება</t>
    </r>
    <r>
      <rPr>
        <sz val="10.5"/>
        <rFont val="Calibri"/>
        <family val="2"/>
        <scheme val="minor"/>
      </rPr>
      <t xml:space="preserve">: მუნიციპალური ბიუჯეტი 
</t>
    </r>
    <r>
      <rPr>
        <u/>
        <sz val="10.5"/>
        <rFont val="Calibri"/>
        <family val="2"/>
        <scheme val="minor"/>
      </rPr>
      <t>საგრანტო დაფინანსება</t>
    </r>
    <r>
      <rPr>
        <sz val="10.5"/>
        <rFont val="Calibri"/>
        <family val="2"/>
        <scheme val="minor"/>
      </rPr>
      <t>: EBRD, UN (UNDP), ა.შ.</t>
    </r>
  </si>
  <si>
    <t>მყარი მუნიციპალური ნარჩენების პრევენციაში, რეციკლირებასა და დამუშავებაში კერძო სექტორის ჩართვის ვარიანტების/მექანიზმების გამოვლენა, თბილისის ნარჩენების პრევენციისა და რეციკლირების სტრატეგიაში რეკომენდებული სცენარების შესაბამისად (შეგროვება, ტრანსპორტირება, დამუშავება და განთავსება)</t>
  </si>
  <si>
    <t>კონტრაქტები კერძო კომპანიებთან</t>
  </si>
  <si>
    <t>კერძო სექტორის ჩართულობის სხვადასხვა მოდელისთვის ვარიანტების ანალიზი (მაგ., საჯარო-კერძო პარტნიორობა (PPP) და ა.შ.)</t>
  </si>
  <si>
    <t>მყარი მუნიციპალური ნარჩენების პრევენციაში, რეციკლირებასა და დამუშავებაში კერძო სექტორის ჩართულობისთვის ტენდერების ჩატარება, თბილისის ნარჩენების პრევენციისა და რეციკლირების სტრატეგიაში რეკომენდებული სცენარების შესაბამისად (შეგროვება, ტრანსპორტირება, დამუშავება და განთავსება)</t>
  </si>
  <si>
    <t>ხარჯები დამოკიდებულია ვარიანტების ანალიზზე</t>
  </si>
  <si>
    <t>თბილისის მერია / თბილსერვის ჯგუფი - იურიდიული სამსახურები და ადმინისტრაცია</t>
  </si>
  <si>
    <t>შეგროვების სერვისის დაფარვის არეალის გაუმჯობესება</t>
  </si>
  <si>
    <t>დაუფარავი არეალების გამოვლენა</t>
  </si>
  <si>
    <t>დამატებითი კონტეინერების და ნაგავმზიდების საჭიროების განსაზღვრა</t>
  </si>
  <si>
    <t>დამატებითი აღჭურვილობის შესყიდვა</t>
  </si>
  <si>
    <t>ახალი აღჭურვილობის ინტეგრირება შეგროვებისა და ტრანსპორტირების არსებულ სისტემაში</t>
  </si>
  <si>
    <t>თბილსერვის ჯგუფი - შესყიდვების სამსახური</t>
  </si>
  <si>
    <t>თბილსერვის ჯგუფი - ნარჩენების ლოჯისტიკისა და დასუფთავების დეპარტამენტი / ადმინისტრაცია</t>
  </si>
  <si>
    <t>ნარჩენების სეპარირებულად შეგროვება (2-კონტეინერიანი სისტემა)</t>
  </si>
  <si>
    <t>სქემის განხორციელების არეალების გამოვლენა, საყოფაცხოვრებო და კომერციული სექტორებისათვის ცალ-ცალკე</t>
  </si>
  <si>
    <t>შერჩეულ ტერიტორიებზე სქემის განხორციელების ფაზების განსაზღვრა</t>
  </si>
  <si>
    <t>2-კონტეინერიანი სისტემის (სველი და მშრალი) ზოგადი სპეციფიკაციის (კონცეპტუალური დიზაინი) განსაზღვრა</t>
  </si>
  <si>
    <t>2-კონტეინერიანი სისტემის (სველი და მშრალი) დეტალური დიზაინის მომზადება</t>
  </si>
  <si>
    <t>სქემის განხორციელება</t>
  </si>
  <si>
    <t>თბილისის მერიის იურიდიული სამსახური სხვა შესაბამის სამსახურებთან და თბილსერვის ჯგუფთან კონსულტაციით მოამზადებს ცვლილებას თბილისის საკრებულოს N 17-46 დადგენილებისთვის „ქ. თბილისის მუნიციპალიტეტში დასახლებული ტერიტორიის დასუფთავებისათვის მოსაკრებლის შემოღების, გადახდის ინსტრუქციისა და დაგვა-დასუფთავების, ნარჩენების მართვის, ოპერატორის შერჩევის და ქალაქ თბილისის მუნიციპალიტეტის საკუთრებაში არსებული ნარჩენების განკარგვის წესის დამტკიცების შესახებ“, 2-კონტეინერიანი სისტემით მყარი მუნიციპალური ნარჩენების სეპარირებულად შეგროვების გათვალისწინებით</t>
  </si>
  <si>
    <t>თბილსერვის ჯგუფის შესაძლებლობების გაძლიერება 2 კონტეინერიანი სისტემით ნარჩენების სეპარირებულად შეგროვებაში; თბილისის მერიის შესაბამისი სამსახურების შესაძლებლობების ზრდა ამ სისტემის ოპერირების ზედამხედველობა-მეთვალყურეობაში</t>
  </si>
  <si>
    <t>შერჩეულ ტერიტორიებზე ცნობიერების ამაღლების კამპანიების ჩატარება</t>
  </si>
  <si>
    <r>
      <rPr>
        <u/>
        <sz val="10.5"/>
        <rFont val="Calibri"/>
        <family val="2"/>
        <scheme val="minor"/>
      </rPr>
      <t>სახელმწიფო დაფინანსება</t>
    </r>
    <r>
      <rPr>
        <sz val="10.5"/>
        <rFont val="Calibri"/>
        <family val="2"/>
        <scheme val="minor"/>
      </rPr>
      <t xml:space="preserve">: მუნიციპალური ბიუჯეტი
</t>
    </r>
    <r>
      <rPr>
        <u/>
        <sz val="10.5"/>
        <rFont val="Calibri"/>
        <family val="2"/>
        <scheme val="minor"/>
      </rPr>
      <t>საგრანტო დაფინანსება</t>
    </r>
    <r>
      <rPr>
        <sz val="10.5"/>
        <rFont val="Calibri"/>
        <family val="2"/>
        <scheme val="minor"/>
      </rPr>
      <t xml:space="preserve">: EBRD, UN (UNDP), ა.შ.
</t>
    </r>
    <r>
      <rPr>
        <u/>
        <sz val="10.5"/>
        <rFont val="Calibri"/>
        <family val="2"/>
        <scheme val="minor"/>
      </rPr>
      <t>კერძო და არასამთავრობო სექტორები</t>
    </r>
    <r>
      <rPr>
        <sz val="10.5"/>
        <rFont val="Calibri"/>
        <family val="2"/>
        <scheme val="minor"/>
      </rPr>
      <t>: მგვ ორგანიზაციები</t>
    </r>
  </si>
  <si>
    <t>ხარჯები დამოკიდებულია 2-კონტეინერიანი სისტემის მასშტაბსა და დიზაინზე</t>
  </si>
  <si>
    <t>თბილსერვის ჯგუფი - ადმინისტრაცია</t>
  </si>
  <si>
    <t>თბილისის მერია / თბილსერვის ჯგუფი - იურიდიული სამსახურები</t>
  </si>
  <si>
    <t>თბილისის მერია / თბილსერვის ჯგუფი - ადმინისტრაცია / თბილისის მერია - მუნიციპალური ინსპექცია</t>
  </si>
  <si>
    <t>რეციკლირების მოედნების/უბნების მოწყობა</t>
  </si>
  <si>
    <t xml:space="preserve">მინ. 2 რეციკლირების მოედნის/უბნის მოწყობა </t>
  </si>
  <si>
    <t>რეციკლირების მოედნებზე/უბნებზე შესაგროვებელი ნარჩენების ნაკადების განსაზღვრა</t>
  </si>
  <si>
    <t>მგვ ორგანიზაციებთან თანამშრომლობის გზების განსაზღვრა მგვ-ს დაქვემდებარებულ ნაკადებთან მიმართებაში</t>
  </si>
  <si>
    <t>რეციკლირების მოედნების ზომისა და მიწის ფართობის დადგენა</t>
  </si>
  <si>
    <t>შესაბამისი ადგილების შერჩევა</t>
  </si>
  <si>
    <t>სხვადასხვა დიზაინისა და საოპერაციო მოდელების ვარიანტების ანალიზი</t>
  </si>
  <si>
    <t>შერჩეული ვარიანტის განხორციელება (დიზაინი, ტენდერი და მშენებლობა)</t>
  </si>
  <si>
    <t>რეციკლირების მოედნების პოპულარიზაციის მიზნით ცნობიერების ამაღლების კამპანიის ჩატარება</t>
  </si>
  <si>
    <t>ხარჯები დამოკიდებულია მასშტაბსა და დიზაინზე</t>
  </si>
  <si>
    <t>თბილისის მერია / თბილსერვის ჯგუფი / საქართველოს გარემოს დაცვისა და სოფლის მეურნეობის სამინისტრო</t>
  </si>
  <si>
    <t>თბილისის მერია / თბილსერვის ჯგუფი - ადმინისტრაცია</t>
  </si>
  <si>
    <t>თბილისის მერია / თბილსერვის ჯგუფი - ნარჩენების ლოჯისტიკისა და დასუფთავების დეპარტამენტი / ადმინისტრაცია</t>
  </si>
  <si>
    <t>თბილისის მერია / თბილსერვის ჯგუფი / საქართველოს გარემოს დაცვისა და სოფლის მეურნეობის სამინისტრო - საზოგადოებასთან ურთიერთობის სამსახური</t>
  </si>
  <si>
    <t>მარშრუტების, ტრანსპორტისა და კონტეინერების განლაგების ოპტიმიზაცია</t>
  </si>
  <si>
    <t>მარშრუტების ოპტიმიზაციის კომპ. პროგრამის შესაბამისი ვარიანტების გამოვლენა</t>
  </si>
  <si>
    <t>შერჩეული კომპ. პროგრამის შეძენა</t>
  </si>
  <si>
    <t>მარშრუტების ოპტიმიზაციის განხორციელება განსაზღვრულ ფაზებში</t>
  </si>
  <si>
    <t>3-კონტეინერიანი სეპარირებული შეგროვების სისტემის დანერგვა თბილისის ტერიტორიის 10%-სთვის</t>
  </si>
  <si>
    <t>3-კონტეინერიანი სისტემის დანერგვის ტერიტორიების დადგენა</t>
  </si>
  <si>
    <t>შერჩეულ ტერიტორიებზე განხორციელების ფაზების განსაზღვრა</t>
  </si>
  <si>
    <t>3-კონტეინერიანი სისტემის კონცეპტუალური დიზაინი/ძირითადი პარამეტრების დადგენა</t>
  </si>
  <si>
    <t>3-კონტეინერიანი შეგროვების სისტემის დიზაინი და განხორციელების წესების შემუშავება</t>
  </si>
  <si>
    <t>სქემის განხორციელება შერჩეული დიზაინისა და პარამეტრების მიხედვით</t>
  </si>
  <si>
    <t>სხვა ტერიტორიებზე გადატანისთვის, საპილოტე არეალებზე სქემის განხორციელების მონიტორინგი, შედეგების შეფასება და მდგრადობის ანალიზი</t>
  </si>
  <si>
    <t>ხარჯები დამოკიდებულია 3-კონტეინერიანი სისტემის მასშტაბსა და დიზაინზე</t>
  </si>
  <si>
    <t>თბილსერვის ჯგუფი - საზოგადოებასთან ურთიერთობის სამსახური</t>
  </si>
  <si>
    <t>თბილსერვის ჯგუფი - ადმინისტრაცია / ნარჩენების ლოჯისტიკისა და დასუფთავების, და მონიტორინგის დეპარტამენტები</t>
  </si>
  <si>
    <t>შეფუთვის ნარჩენების სეპარირებული შეგროვების სქემის განხორციელება</t>
  </si>
  <si>
    <t>რაოდენობრივი მიზნობრივი მაჩვენებლები ჯერ არ დადგენილა; კანონქვემდებარე აქტი შემუშავების პროცესშია</t>
  </si>
  <si>
    <t>მწარმოებლები/მგვ ორგანიზაციები (MEPA-სთან, თბილისის მერიასა და თბილსერვის ჯგუფთან თანამშრომლობით)</t>
  </si>
  <si>
    <t>საყოფაცხოვრებო და კომერციული სექტორებისათვის სქემის ცალ-ცალკე განხორციელების ფაზების დადგენა</t>
  </si>
  <si>
    <t>შესაბამის მგვ ორგანიზაციასთან თანამშრომლობა სქემის ამოქმედებისთანავე</t>
  </si>
  <si>
    <t>შესაბამისი შეგროვების სისტემის ძირითადი პარამეტრების განსაზღვრა (კონცეპტუალური დიზაინი)</t>
  </si>
  <si>
    <t>შესაბამისი შეგროვების სისტემის დიზაინი</t>
  </si>
  <si>
    <r>
      <rPr>
        <u/>
        <sz val="10.5"/>
        <rFont val="Calibri"/>
        <family val="2"/>
        <scheme val="minor"/>
      </rPr>
      <t>კერძო და არასამთავრობო სექტორები</t>
    </r>
    <r>
      <rPr>
        <sz val="10.5"/>
        <rFont val="Calibri"/>
        <family val="2"/>
        <scheme val="minor"/>
      </rPr>
      <t>: მგვ ორგანიზაციები</t>
    </r>
  </si>
  <si>
    <t>მგვ ორგანიზაციები / თბილისის მერია / თბილსერვის ჯგუფი - იურიდიული სამსახური / საქართველოს გარემოს დაცვისა და სოფლის მეურნეობის სამინისტრო</t>
  </si>
  <si>
    <t>ხარჯები დამოკიდებულია საჭირო სისტემის მასშტაბსა და დიზაინზე</t>
  </si>
  <si>
    <t>თბილისის მერია/თბილსერვის ჯგუფი/ეკოსერვის ჯგუფი</t>
  </si>
  <si>
    <t>მწარმოებლები/მგვ ორგანიზაციები</t>
  </si>
  <si>
    <t>მოცულობითი ნარჩენების სეპარირება</t>
  </si>
  <si>
    <t>მოცულობითი ნარჩენების სეპარირებული შეგროვების სათანადო ვარიანტების დადგენა</t>
  </si>
  <si>
    <t>განხორციელების ფაზების და სექტორების განსაზღვრა</t>
  </si>
  <si>
    <t>განთავსებამდე, მოცულობითი ნარჩენების დამუშავების ობიექტის წარმადობის, ფართობის და ადგილმდებარეობის განსაზღვრა</t>
  </si>
  <si>
    <t>სხვადასხვა ნაკადების დამუშავების, რეციკლირების და განთავსების ვარიანტების გამოვლენა და განხორციელება</t>
  </si>
  <si>
    <t>მწვანე და ბაზრის ნარჩენები (ცხოველური წარმოშობის არასასურსათო დანიშნულების პროდუქტების გარდა)</t>
  </si>
  <si>
    <t>75% 2027 წლისთვის
(საბოლოო მიზნობრივი მაჩვენებელი: 100% 2030 წლისთვის)</t>
  </si>
  <si>
    <t>2030 წლამდე, მწვანე ნარჩენების 100%-ის სეპარირებული შეგროვების ეტაპობრივი განხორციელება</t>
  </si>
  <si>
    <t>მწვანე ნარჩენების წარმოქმნისა და მე-3 კონტეინერის შიგთავსის რაოდენობის გაანგარიშება (ბიოლოგიური ნარჩენები ქ. თბილისის 10%-სთვის)</t>
  </si>
  <si>
    <t>მწვანე ნარჩენებისა და მე-3 კონტეინერის შიგთავსის ბიოლოგიური დამუშავების დიზაინისა და ძირითადი პარამეტრების განსაზღვრა</t>
  </si>
  <si>
    <t>კომპოსტის სარეალიზაციო ბაზრის ანალიზი</t>
  </si>
  <si>
    <t>მარშრუტის, ტრანსპორტირებისა და შეგროვების ოპტიმიზაციის მონიტორინგი</t>
  </si>
  <si>
    <t>მონიტორინგის ერთეულის შექმნა</t>
  </si>
  <si>
    <t>მონიტორინგის პარამეტრების შემუშავება</t>
  </si>
  <si>
    <t>მონიტორინგი შესაბამისი ინსტრუმენტების გამოყენებით და სისტემის კორექტირება საჭიროების შემთხვევაში</t>
  </si>
  <si>
    <t>მწარმოებლის გაფართოებულ ვალდებულებას დაქვემდებარებული ყველა ნაკადის (გარდა შეფუთვის ნარჩენებისა) სეპარირებული შეგროვების მონიტორინგი</t>
  </si>
  <si>
    <t>მგვ ორგანიზაციების მიერ საჭირო რაოდენობების შეგროვება</t>
  </si>
  <si>
    <t>მგვ ნაკადებისთვის ქ. თბილისის მიზნობრივი მაჩვენებლების გაანგარიშება და კონკრეტულ ციფრებში გამოსახვა</t>
  </si>
  <si>
    <t>თითოეული ნაკადისთვის (გარდა შეფუთვის ნარჩენებისა) მონიტორინგის პარამეტრების შემუშავება (მონაცემების შეგროვება და ანგარიშგება)</t>
  </si>
  <si>
    <t>მონიტორინგის მონაცემებისა და მუნიციპალური ნარჩენების მონაცემთა ბაზის შესაბამისობის უზრუნველყოფა</t>
  </si>
  <si>
    <r>
      <rPr>
        <u/>
        <sz val="10.5"/>
        <rFont val="Calibri"/>
        <family val="2"/>
        <scheme val="minor"/>
      </rPr>
      <t>სახელმწიფო დაფინანსება</t>
    </r>
    <r>
      <rPr>
        <sz val="10.5"/>
        <rFont val="Calibri"/>
        <family val="2"/>
        <scheme val="minor"/>
      </rPr>
      <t xml:space="preserve">: მუნიციპალური ბიუჯეტი
</t>
    </r>
    <r>
      <rPr>
        <u/>
        <sz val="10.5"/>
        <rFont val="Calibri"/>
        <family val="2"/>
        <scheme val="minor"/>
      </rPr>
      <t>კერძო და არასამთავრობო სექტორები</t>
    </r>
    <r>
      <rPr>
        <sz val="10.5"/>
        <rFont val="Calibri"/>
        <family val="2"/>
        <scheme val="minor"/>
      </rPr>
      <t>: მგვ ორგანიზაციები</t>
    </r>
  </si>
  <si>
    <t>მგვ-ს ინდივიდუალური მიზნობრივი მაჩვენებლების საფუძველზე, მონიტორინგის პარამეტრების შემუშავება (მონაცემების შეგროვება და ანგარიშგება)</t>
  </si>
  <si>
    <t>მონიტორინგი შესაბამისი ინსტრუმენტების გამოყენებით (მაგ., მონიტორინგის გეგმა) და სისტემის კორექტირება საჭიროების შემთხვევაში</t>
  </si>
  <si>
    <t>შემოსავლები: მოსახლეობა/კომერციული სექტორი/რეციკლირებადი მასალები/მგვ-ს ნაკადები</t>
  </si>
  <si>
    <t>ხანგრძლ.</t>
  </si>
  <si>
    <t>შეგროვებისა და ტრანსპორტირების ოპტიმიზაციისთვის დანერგილი სისტემის მონიტორინგი და ზედამხედველობა (სიცოცხლისუნარიანობა და ეფექტიანობა)</t>
  </si>
  <si>
    <t>100% 2026 წლისთვის</t>
  </si>
  <si>
    <t>50% 2028 წლისთვის</t>
  </si>
  <si>
    <t>საუკეთესო საერთაშორისო გამოცდილების გაზიარების მიზნით ნარჩენების ტექნიკურ ფორუმებსა და ევროპულ პლატფორმებში მონაწილეობა</t>
  </si>
  <si>
    <t>პლასტიკის ნარჩენები</t>
  </si>
  <si>
    <t>პლასტიკის ნარჩენების ნაკადების შეფასება და შესაბამისი რეკომენდაციების შემუშავება</t>
  </si>
  <si>
    <t>შემუშავებული შეფასების ანგარიში</t>
  </si>
  <si>
    <t>პლასტიკის ნარჩენების პრევენციის ეროვნული პროგრამიდან თბილისისთვის შესაბამისი ნაწილების შერჩევა და რაოდენობრივი მიზნობრივი მაჩვენებლების განსაზღვრა</t>
  </si>
  <si>
    <t>პლასტიკის ნარჩენების პრევენციის ეროვნული პროგრამიდან თბილისისთვის შერჩეული ნაწილების მიზნობრივი მაჩვენებლების მიღწევის ვარიანტების ანალიზი</t>
  </si>
  <si>
    <t xml:space="preserve">2030 წლისთვის, ხარჯების ამოღების უზრუნველყოფა მყარი მუნიციპალური ნარჩენების ეფექტური მართვისთვის </t>
  </si>
  <si>
    <t xml:space="preserve">მგვ ორგანიზაციებთან მოლაპარაკება EPR/მგვ-ს სქემიდან თბილსერვის ჯგუფის მიერ შეფუთვის ნარჩენების მართვის ხარჯების დასაფარად საჭირო დაფინანსების მიღების მიზნით (სეპარირებული შეგროვების, ტრანსპორტირების, და ასევე, დამუშავების ჩათვლით) </t>
  </si>
  <si>
    <t>საკონსულტაციო და საზედამხედველო კომპანიის შერჩევა</t>
  </si>
  <si>
    <r>
      <t xml:space="preserve">
</t>
    </r>
    <r>
      <rPr>
        <u/>
        <sz val="10.5"/>
        <rFont val="Calibri"/>
        <family val="2"/>
        <scheme val="minor"/>
      </rPr>
      <t>საგრანტო  და სასესხო დაფინანსება</t>
    </r>
    <r>
      <rPr>
        <sz val="10.5"/>
        <rFont val="Calibri"/>
        <family val="2"/>
        <scheme val="minor"/>
      </rPr>
      <t>: EBRD</t>
    </r>
  </si>
  <si>
    <t>კონტრაქტორი</t>
  </si>
  <si>
    <t>არსებული გადამტვირთი სადგურის და მიმდებარე ტერიტორიის გარემონტება, ნარჩენების გადატვირთვის პროცესის დაჩქარება, გადამტვირთი კონტეინერების დატვირთვის ოპტიმიზაცია, გადამტვირთი კონტეინერების ბუფერული მოცულობის უზრუნველყოფა.</t>
  </si>
  <si>
    <t>სატენდერო დოკუმენტაციის შემუშავება , ტენდერის ჩატარება და კონტრაქტორის გამოვლენა</t>
  </si>
  <si>
    <t>გადამტვირთავი სადგურის რეაბილიტაციის სამუშაოების განხორციელება</t>
  </si>
  <si>
    <t>საერთაშორისო კონსულტანტი</t>
  </si>
  <si>
    <t>კონტრაქტორი კომპანია</t>
  </si>
  <si>
    <t>თბილისის დიდი ლილოს ნაგავსაყრელის ნაჟური წყლების სისტემის მოწყობის სამუშაოების განხორციელება</t>
  </si>
  <si>
    <t>საგრანტო და სასესხო დაფინანსება: EBRD</t>
  </si>
  <si>
    <t xml:space="preserve"> საგრანტო და სასესხო დაფინანსება: EBRD</t>
  </si>
  <si>
    <t>ტექნიკური დახმარება: საერთაშორისო კონსულტანტი</t>
  </si>
  <si>
    <t>კონსულტანტი (Procurement Advisory)</t>
  </si>
  <si>
    <t xml:space="preserve">თბილისის მერია / თბილსერვის ჯგუფი - საერთაშორისო ურთიერთობების სამსახური / EBRD </t>
  </si>
  <si>
    <t>თბილსერვის ჯგუფი - საერთაშორისო ურთიერთობების სამსახური / EBRD და კონსულტანტი</t>
  </si>
  <si>
    <t>თბილსერვის ჯგუფი - საერთაშორისო ურთიერთობების სამსახური / ნარჩენების ლოჯისტიკისა და დასუფთავების დეპარტამენტი</t>
  </si>
  <si>
    <t>ნარჩენების პრიორიტეტულ ნაკადებზე (საკვების, ქაღალდის, შეფუთვის და ელექტრო და ელექტრონული მოწყობილობების ნარჩენები) ორიენტირებული საზოგადოების ცნობიერების ამაღლების კამპანიების 
და ნარჩენების პრევენციის სხვა საინფორმაციო ღონისძიებების დაგეგმვა და განხორციელება</t>
  </si>
  <si>
    <t>სულ მცირე ორი სასწავლო ტურის ჩატარება</t>
  </si>
  <si>
    <t>სამუშაო პაკეტის მიზანი</t>
  </si>
  <si>
    <t>ნარჩენების მართვის შესახებ შესაძლებლობების გაძლიერება და  ცნობიერების ამაღლება (9)</t>
  </si>
  <si>
    <t>საზოგადოების ცნობიერების ამაღლების გაუმჯობესება ნარჩენების მართვის საკითხებზე (9.2)</t>
  </si>
  <si>
    <t>ნარჩენების მართვაში ჩართული საჯარო უწყებების შესაძლებლობების გაუმჯობესება (9.1)</t>
  </si>
  <si>
    <t>პლასტიკის ნარჩენების მართვა (11)</t>
  </si>
  <si>
    <t>პლასტიკის ნარჩენების მართვის სისტემის გაუმჯობესება (11.1)</t>
  </si>
  <si>
    <t>ნარჩენების მართვის ხარჯების სრული ამოღება "დამბინძურებელი იხდის" პრინციპის შესაბამისად (6)</t>
  </si>
  <si>
    <t>თითოეულ მუნიციპალიტეტში ნარჩენების მართვის ხარჯების ამოღების სისტემის გაუმჯობესება (6.1)</t>
  </si>
  <si>
    <t>არასახიფათო ნარჩენების ადამიანის ჯანმრთელობისა და გარემოსათვის უსაფრთხო განთავსების უზრუნველყოფა (4)</t>
  </si>
  <si>
    <t>ახალი რეგიონული არასახიფათო ნარჩენების განთავსების ობიექტების (ნაგავსაყრელების) და გადამტვირთი სადგურების მოწყობა ევროკავშირის მოთხოვნების შესაბამისად (4.1)</t>
  </si>
  <si>
    <t>ნარჩენების შეგროვების და ტრანსპორტირების ეფექტიანი სისტემის ჩამოყალიბება და დანერგვა (3)</t>
  </si>
  <si>
    <t>მუნიციპალური ნარჩენების შეგროვების სისტემის გაუმჯობესება (3.1)</t>
  </si>
  <si>
    <t>ნარჩენების პრევენცია, ხელახალი გამოყენება, რეციკლირება ან/აღდგენა (5)</t>
  </si>
  <si>
    <t>ნარჩენების მართვის დაგეგმვის სისტემის ჩამოყალიბება ეროვნულ და ადგილობრივ დონეებზე (2)</t>
  </si>
  <si>
    <t>კერძო და საჯარო სექტორის თანამშრომლობის ხელშეწყობა (2.2)</t>
  </si>
  <si>
    <t>ბიოდეგრადირებადი ნარჩენების შეგროვების და დამუშავების სისტემების ჩამოყალიბება და დანერგვა (12)</t>
  </si>
  <si>
    <t xml:space="preserve"> თბილისის მერიისა და თბილსერვის ჯგუფის თანამშრომლებით დაკომპლექტებული მონიტორინგის ერთეულის შექმნა და ამუშავება (მონაცემების შეგროვება და ანგარიშგება)</t>
  </si>
  <si>
    <t>ნარჩენების მონიტორინგის შესაძლებლობების გაძლიერება (5.3)</t>
  </si>
  <si>
    <t>ნარჩენების კონტროლის და მონიტორინგის გაუმჯობესების მიზნით შესაბამისი პასუხისმგებელი უწყებების თანამშრომლების გადასამზადებელი პროგრამის მომზადება და გადამზადება/ტრენინგი</t>
  </si>
  <si>
    <t>შემუშავებული გადასამზადებელი პროგრამა და სულ მცირე ორი ჩატარებული ტრენინგი</t>
  </si>
  <si>
    <t>საქართველოს გარემოს დაცვისა და სოფლის მეურნეობის სამინისტრო, თბილისის მერია/თბილსერვის ჯგუფი</t>
  </si>
  <si>
    <t>საქართველოს გარემოს დაცვისა და სოფლის მეურნეობის სამინისტროს, თბილისის მერიისა და თბილსერვის ჯგუფის თანამშრომლებით დაკომპლექტებული სამუშაო ჯგუფის შექმნა, გადასამზადებელი პროგრამის შემუშავება და ტრენინგების ჩატარება</t>
  </si>
  <si>
    <r>
      <rPr>
        <u/>
        <sz val="10.5"/>
        <rFont val="Calibri"/>
        <family val="2"/>
        <scheme val="minor"/>
      </rPr>
      <t>სახელმწიფო დაფინანსება</t>
    </r>
    <r>
      <rPr>
        <sz val="10.5"/>
        <rFont val="Calibri"/>
        <family val="2"/>
        <scheme val="minor"/>
      </rPr>
      <t>: მუნიციპალური ბიუჯეტი</t>
    </r>
    <r>
      <rPr>
        <u/>
        <sz val="10.5"/>
        <rFont val="Calibri"/>
        <family val="2"/>
        <scheme val="minor"/>
      </rPr>
      <t xml:space="preserve">
</t>
    </r>
  </si>
  <si>
    <t>ბიოდეგრადირებადი ნარჩენების მულჩირების პრაქტიკის დანერგვა (12.1)</t>
  </si>
  <si>
    <t>მულჩირების ობიექტისთვის საჭირო დამატებითი აღჭურვილობის შესაძენად ტენდერის ჩატარება</t>
  </si>
  <si>
    <t>მულჩირების არსებული ობიექტის წარმადობის გაზრდა</t>
  </si>
  <si>
    <t>მე-3 კონტეინერში განთავსებული ნარჩენების დამუშავება (მულჩირება) (ქალაქის ტერიტორიის 10%-ზე)</t>
  </si>
  <si>
    <t>ბაღის/პარკის ნარჩენების სეპარირება და დამუშავების გაუმჯობესებაში მხარდაჭერა (მულჩირება)</t>
  </si>
  <si>
    <t>თბილისის მერია/თბილსერვის ჯგუფი/მგვ ორგანიზაციები</t>
  </si>
  <si>
    <t>თბილისის მერია/თბილსერვის ჯგუფი/მგვ</t>
  </si>
  <si>
    <t>თბილისის მერია / თბილსერვის ჯგუფი - საერთაშორისო და საზოგადოებასთან ურთიერთობების დეპარტამენტები / საქართველოს ეკონომიკისა და მდგრადი განვითარების სამინისტრო / საქართველოს გარემოს დაცვისა და სოფლის მეურნეობის სამინისტრო/მგვ ორგანიზაციები</t>
  </si>
  <si>
    <t>თბილისის 
საყოფაცხოვრებო 
ნარჩენების 
პოლიგონზე 
გაზშემკრები სისტემის 
მოწყობა</t>
  </si>
  <si>
    <t>ოპტიმიზაცია დასრულდება 2026 წლისთვის</t>
  </si>
  <si>
    <t>კომბინირდება WP19-სთვის კონსულტანტის საქმიანობასთან</t>
  </si>
  <si>
    <t>მულჩირების ობიექტის დიზაინსა და პარამეტრებში ჩაინტეგრირება (ასევე იხილეთ WP19)</t>
  </si>
  <si>
    <t>სამუშაო პაკეტი (WP)/მოსალოდნელი შედეგი</t>
  </si>
  <si>
    <t>დანართი N2</t>
  </si>
  <si>
    <t>განმარტებები</t>
  </si>
  <si>
    <t>თბილისის დიდი ლილოს ნაგავსაყრელის ნაჟური წყლების (ლიჩეტის) დამუშავების სისტემის გაუმჯობესება</t>
  </si>
  <si>
    <t>თბილსის დიდი ლილოს ნაგავსაყრელზე არსებული ნაჟური წყლების (ლიჩეტის) დამუშავების სისტემის განახლება, ნაგავსაყრელზე არსებული ლიჩეტის გაწმენდა და მისი რაოდენობის შემცირება, გაწმენდილი წყლის წყალარინების სისტემაში ჩაშვება.</t>
  </si>
  <si>
    <t>ა.ბელიაშვილის ქუჩაზე მდებარე ნარჩენების გადამტვირთი სადგურის რეაბილიტაცია</t>
  </si>
  <si>
    <t>თბილისის დიდი ლილოს ნაგავსაყრელზე არსებული 1-ლი, მე-2 და მე-3 უჯრედების საბოლოო გადაფარვა და მათზე გაზშემკრების სისტემის მოწყობა.</t>
  </si>
  <si>
    <t>თბილსერვის ჯგუფი - საერთაშორისო ურთიოერთობების სამსახური; თბილისის მერია - გარემოს დაცვის საქალაქო სამსახური; EBRD.</t>
  </si>
  <si>
    <t xml:space="preserve">თბილსერვის ჯგუფი - საერთაშორისო ურთიოერთობების სამსახური; EBRD და კონსულტანტი. </t>
  </si>
  <si>
    <t xml:space="preserve">თბილსერვის ჯგუფი - საერთაშორისო ურთიოერთობების სამსახური; EBRD და კონტრაქტორი. </t>
  </si>
  <si>
    <t>საერთაშრისო საკონსულტაციო და საზედამხედველო კომპანია</t>
  </si>
  <si>
    <t>თბილისის დიდი ლილოს ნაგავსაყრელზე მასალების აღმდგენი და მექანიკურ-ბიოლოგიური დამუშავების ობიექტების მშენებლობა და ფუნქციონირება; მუნიციპალიტეტის მასშტაბით შეგროვებული საყოფაცხოვრებო ნარჩენების სეპარაცია, დამუშავება და რეციკლირება.</t>
  </si>
  <si>
    <t>შერჩეული კონსულტანტის მიერ საერთაშორისო სამშენებლო ტენდერისთვის ტექნიკური სპეციფიკაციებისა და სატენდერო დოკუმენტაციის შემუშავება,  ტენდერის ჩატარება და სამშენებლო კომპანიის შერჩევა</t>
  </si>
  <si>
    <t>მასალების აღმდგენი და მექანიკურ-ბიოლოგიური დამუშავების ობიექტების მშენებლობა</t>
  </si>
  <si>
    <t xml:space="preserve">თბილსერვის ჯგუფი - საერთაშორისო ურთიოერთობების სამსახური; თბილისის მერია - გარემოს დაცვის საქალაქო სამსახური; EBRD და კონტრაქტორი. </t>
  </si>
  <si>
    <t>თბილისის საყოფაცხოვრებო ნარჩენების პოლიგონზე მასალების აღდგენი (MRF) და მექანიკურ-ბიოლოგიური დამუშავების ობიექტი (MBT) მშენებლობა და ოპერირება.</t>
  </si>
  <si>
    <r>
      <rPr>
        <u/>
        <sz val="10.5"/>
        <rFont val="Calibri"/>
        <family val="2"/>
        <scheme val="minor"/>
      </rPr>
      <t>სახელმწიფო დაფინანსება</t>
    </r>
    <r>
      <rPr>
        <sz val="10.5"/>
        <rFont val="Calibri"/>
        <family val="2"/>
        <scheme val="minor"/>
      </rPr>
      <t xml:space="preserve">: მუნიციპალური ბიუჯეტი
</t>
    </r>
    <r>
      <rPr>
        <u/>
        <sz val="10.5"/>
        <rFont val="Calibri"/>
        <family val="2"/>
        <scheme val="minor"/>
      </rPr>
      <t/>
    </r>
  </si>
  <si>
    <t>50% 2029 წლისთვის; 75% - 2030 წლისთვის.</t>
  </si>
  <si>
    <t>თბილსერვის ჯგუფი - ადმინისტრაცია / ნარჩენების ლოჯისტიკისა და დასუფთავების დეპარტამენტები</t>
  </si>
  <si>
    <t>საყოფაცხოვრებო ნაგავსაყრელზე არსებული 1-ლი, მე-2 და მე-3 უჯრედების საბოლოო გადაფარვა და გაზშემკრები სისტემის მოწყობა</t>
  </si>
  <si>
    <t xml:space="preserve">ხანგრძლივობა </t>
  </si>
  <si>
    <t>2030 წლისთვის, მუნიციპალიტეტის კერძო სახლებით განაშენიანებულ ტერიტორიებზე დანერგილი მე-3 კონტეინერში განთავსებული ნარჩენების მულჩირება.</t>
  </si>
  <si>
    <t>2030 წლისთვის, მუნიციპალიტეტის კერძო სახლებით განაშენიანებულ ტერიტორიებზე (მოსახლეობის დაახლოებით 10%) დაინერგება სეპარირებული შეგროვების 3-კონტენერიანი სისტემა.</t>
  </si>
  <si>
    <t>სამოქმედო გეგმა (AP)</t>
  </si>
  <si>
    <t>თბილისის მუნიციპალური ნარჩენების მართვის სამოქმედო გეგმა (2025-2030 წ.წ.)</t>
  </si>
  <si>
    <t>ქ. თბილისის მუნიციპალური ნარჩენების მართვის სამოქმედო გეგმა (2025-2030 წ.წ.)</t>
  </si>
  <si>
    <t>(ახალი რეგიონული არასახიფათო ნარჩენების განთავსების ობიექტების (ნაგავსაყრელები) და გადამტვირთავი სადგურების მოწყობა ევროკავშირის სტანდარტების შესაბამისად და არსებული ნაგავსაყრელების გაუმჯობესება/ოპერირება და ეტაპობრივი დახურვა (4.2)</t>
  </si>
  <si>
    <t>ბიოდეგრადირებადი ნარჩენების ენერგიად გარდაქმნის ხელშეწყობა (12.2)</t>
  </si>
  <si>
    <t>ბიოდეგრადირებადი ნარჩენების შეგროვებისა და დამუშავების სისტემების შექმნა და დანერგვა 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</si>
</sst>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\ &quot;€&quot;;\-#,##0\ &quot;€&quot;"/>
    <numFmt numFmtId="165" formatCode="_-* #,##0.00\ &quot;€&quot;_-;\-* #,##0.00\ &quot;€&quot;_-;_-* &quot;-&quot;??\ &quot;€&quot;_-;_-@_-"/>
    <numFmt numFmtId="166" formatCode="#,##0\ &quot;€&quot;"/>
    <numFmt numFmtId="167" formatCode="#,##0\ [$€-407];\-#,##0\ [$€-407]"/>
  </numFmts>
  <fonts count="4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  <font>
      <b/>
      <u/>
      <sz val="18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name val="Calibri"/>
      <family val="2"/>
      <scheme val="minor"/>
    </font>
    <font>
      <u/>
      <sz val="10.5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0.5"/>
      <name val="Calibri"/>
      <family val="2"/>
      <scheme val="minor"/>
    </font>
    <font>
      <b/>
      <sz val="12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.5"/>
      <color rgb="FF9C0006"/>
      <name val="Calibri"/>
      <family val="2"/>
      <scheme val="minor"/>
    </font>
    <font>
      <sz val="10.5"/>
      <color rgb="FF9C5700"/>
      <name val="Calibri"/>
      <family val="2"/>
      <scheme val="minor"/>
    </font>
    <font>
      <sz val="10.5"/>
      <color rgb="FF006100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10"/>
      <color theme="1"/>
      <name val="Myriad Pro"/>
      <family val="2"/>
    </font>
    <font>
      <b/>
      <sz val="12"/>
      <color theme="1"/>
      <name val="Calibri"/>
      <family val="2"/>
      <scheme val="minor"/>
    </font>
    <font>
      <i/>
      <sz val="10.5"/>
      <color theme="1"/>
      <name val="Calibri"/>
      <family val="2"/>
      <scheme val="minor"/>
    </font>
    <font>
      <u/>
      <sz val="10.5"/>
      <color theme="1"/>
      <name val="Calibri"/>
      <family val="2"/>
      <scheme val="minor"/>
    </font>
    <font>
      <sz val="10.5"/>
      <color indexed="8"/>
      <name val="Calibri"/>
      <family val="2"/>
      <scheme val="minor"/>
    </font>
    <font>
      <sz val="10.5"/>
      <color indexed="8"/>
      <name val="Myriad Pro"/>
      <family val="2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name val="Sylfaen"/>
      <family val="1"/>
    </font>
    <font>
      <b/>
      <sz val="16"/>
      <color theme="1"/>
      <name val="Calibri"/>
      <family val="2"/>
      <charset val="204"/>
      <scheme val="minor"/>
    </font>
    <font>
      <b/>
      <u/>
      <sz val="16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i/>
      <sz val="14"/>
      <name val="Sylfaen"/>
      <family val="1"/>
      <charset val="204"/>
    </font>
    <font>
      <b/>
      <sz val="16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scheme val="minor"/>
    </font>
    <font>
      <sz val="11"/>
      <color rgb="FF009E47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</fills>
  <borders count="9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indexed="64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33">
    <xf numFmtId="0" fontId="0" fillId="0" borderId="0"/>
    <xf numFmtId="165" fontId="3" fillId="0" borderId="0" applyFont="0" applyFill="0" applyBorder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2" fillId="0" borderId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" fillId="0" borderId="0"/>
  </cellStyleXfs>
  <cellXfs count="382">
    <xf numFmtId="0" fontId="0" fillId="0" borderId="0" xfId="0"/>
    <xf numFmtId="0" fontId="8" fillId="0" borderId="0" xfId="0" applyFont="1"/>
    <xf numFmtId="0" fontId="8" fillId="0" borderId="0" xfId="0" applyFont="1" applyAlignment="1">
      <alignment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Fill="1"/>
    <xf numFmtId="0" fontId="12" fillId="0" borderId="1" xfId="0" applyFont="1" applyFill="1" applyBorder="1" applyAlignment="1">
      <alignment vertical="center"/>
    </xf>
    <xf numFmtId="0" fontId="12" fillId="0" borderId="17" xfId="0" applyFont="1" applyFill="1" applyBorder="1" applyAlignment="1">
      <alignment horizontal="left" vertical="top" wrapText="1"/>
    </xf>
    <xf numFmtId="0" fontId="12" fillId="0" borderId="18" xfId="0" applyFont="1" applyFill="1" applyBorder="1" applyAlignment="1">
      <alignment horizontal="left" vertical="top" wrapText="1"/>
    </xf>
    <xf numFmtId="0" fontId="12" fillId="3" borderId="13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/>
    <xf numFmtId="0" fontId="12" fillId="0" borderId="0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 wrapText="1"/>
    </xf>
    <xf numFmtId="0" fontId="8" fillId="0" borderId="0" xfId="0" applyFont="1" applyFill="1" applyBorder="1"/>
    <xf numFmtId="0" fontId="10" fillId="8" borderId="0" xfId="0" applyFont="1" applyFill="1"/>
    <xf numFmtId="0" fontId="8" fillId="8" borderId="0" xfId="0" applyFont="1" applyFill="1" applyAlignment="1">
      <alignment vertical="center"/>
    </xf>
    <xf numFmtId="0" fontId="8" fillId="8" borderId="0" xfId="0" applyFont="1" applyFill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2" fillId="0" borderId="0" xfId="0" applyFont="1" applyFill="1" applyBorder="1" applyAlignment="1">
      <alignment vertical="center"/>
    </xf>
    <xf numFmtId="0" fontId="12" fillId="0" borderId="20" xfId="0" applyFont="1" applyFill="1" applyBorder="1" applyAlignment="1">
      <alignment horizontal="left" vertical="top" wrapText="1"/>
    </xf>
    <xf numFmtId="0" fontId="12" fillId="0" borderId="24" xfId="0" applyFont="1" applyFill="1" applyBorder="1" applyAlignment="1">
      <alignment vertical="top" wrapText="1"/>
    </xf>
    <xf numFmtId="0" fontId="12" fillId="0" borderId="0" xfId="0" applyFont="1" applyAlignment="1">
      <alignment horizontal="center" wrapText="1"/>
    </xf>
    <xf numFmtId="0" fontId="12" fillId="0" borderId="5" xfId="0" applyFont="1" applyFill="1" applyBorder="1" applyAlignment="1">
      <alignment vertical="center" wrapText="1"/>
    </xf>
    <xf numFmtId="0" fontId="18" fillId="0" borderId="0" xfId="0" applyFont="1" applyBorder="1"/>
    <xf numFmtId="0" fontId="12" fillId="0" borderId="24" xfId="0" applyFont="1" applyFill="1" applyBorder="1" applyAlignment="1">
      <alignment horizontal="left" vertical="top" wrapText="1"/>
    </xf>
    <xf numFmtId="0" fontId="12" fillId="0" borderId="16" xfId="0" applyFont="1" applyFill="1" applyBorder="1" applyAlignment="1">
      <alignment horizontal="left" vertical="top" wrapText="1"/>
    </xf>
    <xf numFmtId="0" fontId="12" fillId="2" borderId="22" xfId="0" applyFont="1" applyFill="1" applyBorder="1" applyAlignment="1">
      <alignment horizontal="center" vertical="top" wrapText="1"/>
    </xf>
    <xf numFmtId="0" fontId="12" fillId="0" borderId="10" xfId="0" applyFont="1" applyFill="1" applyBorder="1" applyAlignment="1">
      <alignment vertical="top" wrapText="1"/>
    </xf>
    <xf numFmtId="0" fontId="12" fillId="0" borderId="43" xfId="0" applyFont="1" applyFill="1" applyBorder="1" applyAlignment="1">
      <alignment horizontal="left" vertical="top" wrapText="1"/>
    </xf>
    <xf numFmtId="0" fontId="18" fillId="0" borderId="0" xfId="0" applyFont="1"/>
    <xf numFmtId="0" fontId="12" fillId="0" borderId="13" xfId="0" applyFont="1" applyFill="1" applyBorder="1" applyAlignment="1">
      <alignment horizontal="left" vertical="top" wrapText="1"/>
    </xf>
    <xf numFmtId="0" fontId="13" fillId="3" borderId="25" xfId="0" applyFont="1" applyFill="1" applyBorder="1" applyAlignment="1">
      <alignment horizontal="left" vertical="top" wrapText="1"/>
    </xf>
    <xf numFmtId="0" fontId="12" fillId="0" borderId="20" xfId="0" applyFont="1" applyBorder="1" applyAlignment="1">
      <alignment horizontal="left" vertical="top" wrapText="1"/>
    </xf>
    <xf numFmtId="0" fontId="12" fillId="0" borderId="25" xfId="0" applyFont="1" applyFill="1" applyBorder="1" applyAlignment="1">
      <alignment horizontal="left" vertical="top" wrapText="1"/>
    </xf>
    <xf numFmtId="0" fontId="12" fillId="0" borderId="55" xfId="0" applyFont="1" applyFill="1" applyBorder="1" applyAlignment="1">
      <alignment horizontal="center" vertical="top" wrapText="1"/>
    </xf>
    <xf numFmtId="0" fontId="12" fillId="0" borderId="56" xfId="0" applyFont="1" applyFill="1" applyBorder="1" applyAlignment="1">
      <alignment horizontal="center" vertical="top" wrapText="1"/>
    </xf>
    <xf numFmtId="0" fontId="12" fillId="0" borderId="59" xfId="0" applyFont="1" applyFill="1" applyBorder="1" applyAlignment="1">
      <alignment horizontal="center" vertical="top" wrapText="1"/>
    </xf>
    <xf numFmtId="0" fontId="12" fillId="3" borderId="57" xfId="0" applyFont="1" applyFill="1" applyBorder="1" applyAlignment="1">
      <alignment horizontal="center" vertical="top" wrapText="1"/>
    </xf>
    <xf numFmtId="0" fontId="12" fillId="0" borderId="57" xfId="0" applyFont="1" applyFill="1" applyBorder="1" applyAlignment="1">
      <alignment horizontal="center" vertical="top" wrapText="1"/>
    </xf>
    <xf numFmtId="0" fontId="13" fillId="10" borderId="14" xfId="0" applyFont="1" applyFill="1" applyBorder="1" applyAlignment="1">
      <alignment horizontal="center" vertical="center" wrapText="1"/>
    </xf>
    <xf numFmtId="0" fontId="12" fillId="0" borderId="58" xfId="0" applyFont="1" applyFill="1" applyBorder="1" applyAlignment="1">
      <alignment horizontal="center" vertical="top" wrapText="1"/>
    </xf>
    <xf numFmtId="0" fontId="12" fillId="0" borderId="61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left" vertical="top" wrapText="1"/>
    </xf>
    <xf numFmtId="0" fontId="12" fillId="0" borderId="10" xfId="0" applyFont="1" applyFill="1" applyBorder="1" applyAlignment="1">
      <alignment horizontal="center" vertical="top" wrapText="1"/>
    </xf>
    <xf numFmtId="0" fontId="12" fillId="0" borderId="13" xfId="0" applyFont="1" applyFill="1" applyBorder="1" applyAlignment="1">
      <alignment horizontal="center" vertical="top" wrapText="1"/>
    </xf>
    <xf numFmtId="0" fontId="12" fillId="0" borderId="10" xfId="0" applyFont="1" applyFill="1" applyBorder="1" applyAlignment="1">
      <alignment horizontal="left" vertical="top" wrapText="1"/>
    </xf>
    <xf numFmtId="0" fontId="12" fillId="0" borderId="6" xfId="0" applyFont="1" applyFill="1" applyBorder="1" applyAlignment="1">
      <alignment vertical="top" wrapText="1"/>
    </xf>
    <xf numFmtId="0" fontId="12" fillId="0" borderId="21" xfId="0" applyFont="1" applyFill="1" applyBorder="1" applyAlignment="1">
      <alignment horizontal="left" vertical="top" wrapText="1"/>
    </xf>
    <xf numFmtId="0" fontId="12" fillId="0" borderId="21" xfId="0" applyFont="1" applyFill="1" applyBorder="1" applyAlignment="1">
      <alignment vertical="top" wrapText="1"/>
    </xf>
    <xf numFmtId="0" fontId="15" fillId="7" borderId="3" xfId="0" applyFont="1" applyFill="1" applyBorder="1" applyAlignment="1">
      <alignment horizontal="center" vertical="top" wrapText="1"/>
    </xf>
    <xf numFmtId="0" fontId="13" fillId="0" borderId="34" xfId="0" applyFont="1" applyFill="1" applyBorder="1" applyAlignment="1">
      <alignment vertical="top" wrapText="1"/>
    </xf>
    <xf numFmtId="0" fontId="13" fillId="0" borderId="9" xfId="0" applyFont="1" applyFill="1" applyBorder="1" applyAlignment="1">
      <alignment vertical="top" wrapText="1"/>
    </xf>
    <xf numFmtId="0" fontId="13" fillId="0" borderId="12" xfId="0" applyFont="1" applyFill="1" applyBorder="1" applyAlignment="1">
      <alignment vertical="top" wrapText="1"/>
    </xf>
    <xf numFmtId="0" fontId="12" fillId="0" borderId="13" xfId="0" applyFont="1" applyFill="1" applyBorder="1" applyAlignment="1">
      <alignment vertical="top" wrapText="1"/>
    </xf>
    <xf numFmtId="0" fontId="12" fillId="0" borderId="25" xfId="0" applyFont="1" applyFill="1" applyBorder="1" applyAlignment="1">
      <alignment vertical="top" wrapText="1"/>
    </xf>
    <xf numFmtId="0" fontId="12" fillId="0" borderId="32" xfId="0" applyFont="1" applyFill="1" applyBorder="1" applyAlignment="1">
      <alignment vertical="top" wrapText="1"/>
    </xf>
    <xf numFmtId="0" fontId="18" fillId="7" borderId="22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center" vertical="top"/>
    </xf>
    <xf numFmtId="0" fontId="12" fillId="0" borderId="1" xfId="0" applyFont="1" applyFill="1" applyBorder="1"/>
    <xf numFmtId="0" fontId="12" fillId="0" borderId="5" xfId="0" applyFont="1" applyFill="1" applyBorder="1"/>
    <xf numFmtId="0" fontId="12" fillId="0" borderId="0" xfId="0" applyFont="1" applyFill="1" applyBorder="1" applyAlignment="1">
      <alignment horizontal="right" vertical="center"/>
    </xf>
    <xf numFmtId="0" fontId="13" fillId="9" borderId="14" xfId="0" applyFont="1" applyFill="1" applyBorder="1" applyAlignment="1">
      <alignment horizontal="center" vertical="center" wrapText="1"/>
    </xf>
    <xf numFmtId="0" fontId="13" fillId="11" borderId="14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vertical="center"/>
    </xf>
    <xf numFmtId="0" fontId="12" fillId="0" borderId="21" xfId="0" applyFont="1" applyFill="1" applyBorder="1" applyAlignment="1">
      <alignment vertical="center"/>
    </xf>
    <xf numFmtId="0" fontId="12" fillId="0" borderId="35" xfId="0" applyFont="1" applyFill="1" applyBorder="1"/>
    <xf numFmtId="0" fontId="12" fillId="0" borderId="65" xfId="0" applyFont="1" applyFill="1" applyBorder="1" applyAlignment="1">
      <alignment vertical="center"/>
    </xf>
    <xf numFmtId="0" fontId="12" fillId="0" borderId="66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23" fillId="4" borderId="1" xfId="2" applyFont="1" applyBorder="1" applyAlignment="1">
      <alignment horizontal="center" vertical="center"/>
    </xf>
    <xf numFmtId="0" fontId="22" fillId="6" borderId="1" xfId="4" applyFont="1" applyBorder="1" applyAlignment="1">
      <alignment horizontal="center" vertical="center"/>
    </xf>
    <xf numFmtId="0" fontId="21" fillId="5" borderId="1" xfId="3" applyFont="1" applyBorder="1" applyAlignment="1">
      <alignment horizontal="center" vertical="center"/>
    </xf>
    <xf numFmtId="0" fontId="12" fillId="0" borderId="1" xfId="0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right" vertical="center" wrapText="1"/>
    </xf>
    <xf numFmtId="0" fontId="12" fillId="0" borderId="5" xfId="0" applyFont="1" applyFill="1" applyBorder="1" applyAlignment="1">
      <alignment horizontal="right" vertical="center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top"/>
    </xf>
    <xf numFmtId="0" fontId="8" fillId="0" borderId="35" xfId="0" applyFont="1" applyFill="1" applyBorder="1"/>
    <xf numFmtId="0" fontId="12" fillId="0" borderId="21" xfId="0" applyFont="1" applyFill="1" applyBorder="1"/>
    <xf numFmtId="0" fontId="8" fillId="0" borderId="21" xfId="0" applyFont="1" applyFill="1" applyBorder="1"/>
    <xf numFmtId="0" fontId="9" fillId="0" borderId="0" xfId="30" applyFont="1" applyAlignment="1">
      <alignment horizontal="left" vertical="top"/>
    </xf>
    <xf numFmtId="0" fontId="25" fillId="0" borderId="0" xfId="32" applyFont="1"/>
    <xf numFmtId="0" fontId="1" fillId="0" borderId="0" xfId="32" applyAlignment="1">
      <alignment horizontal="center" vertical="center"/>
    </xf>
    <xf numFmtId="0" fontId="1" fillId="0" borderId="0" xfId="32"/>
    <xf numFmtId="0" fontId="26" fillId="2" borderId="5" xfId="32" applyFont="1" applyFill="1" applyBorder="1" applyAlignment="1">
      <alignment horizontal="center" vertical="center" wrapText="1"/>
    </xf>
    <xf numFmtId="0" fontId="27" fillId="0" borderId="0" xfId="32" applyFont="1"/>
    <xf numFmtId="0" fontId="26" fillId="2" borderId="14" xfId="32" applyFont="1" applyFill="1" applyBorder="1" applyAlignment="1">
      <alignment horizontal="center" vertical="center" wrapText="1"/>
    </xf>
    <xf numFmtId="0" fontId="26" fillId="0" borderId="0" xfId="32" applyFont="1"/>
    <xf numFmtId="0" fontId="26" fillId="0" borderId="68" xfId="32" applyFont="1" applyBorder="1"/>
    <xf numFmtId="0" fontId="26" fillId="0" borderId="0" xfId="32" applyFont="1" applyAlignment="1">
      <alignment horizontal="center"/>
    </xf>
    <xf numFmtId="0" fontId="31" fillId="0" borderId="0" xfId="32" applyFont="1" applyAlignment="1">
      <alignment horizontal="left" vertical="center" wrapText="1"/>
    </xf>
    <xf numFmtId="0" fontId="32" fillId="0" borderId="0" xfId="32" applyFont="1" applyAlignment="1">
      <alignment horizontal="center" vertical="center" wrapText="1"/>
    </xf>
    <xf numFmtId="0" fontId="33" fillId="0" borderId="0" xfId="32" applyFont="1"/>
    <xf numFmtId="0" fontId="33" fillId="0" borderId="0" xfId="32" applyFont="1" applyAlignment="1">
      <alignment horizontal="center" vertical="center"/>
    </xf>
    <xf numFmtId="0" fontId="26" fillId="2" borderId="6" xfId="32" applyFont="1" applyFill="1" applyBorder="1" applyAlignment="1">
      <alignment horizontal="center" vertical="center" wrapText="1"/>
    </xf>
    <xf numFmtId="0" fontId="27" fillId="2" borderId="83" xfId="32" applyFont="1" applyFill="1" applyBorder="1" applyAlignment="1">
      <alignment horizontal="center" vertical="center"/>
    </xf>
    <xf numFmtId="0" fontId="27" fillId="2" borderId="66" xfId="32" applyFont="1" applyFill="1" applyBorder="1" applyAlignment="1">
      <alignment horizontal="center" vertical="center"/>
    </xf>
    <xf numFmtId="0" fontId="27" fillId="2" borderId="84" xfId="32" applyFont="1" applyFill="1" applyBorder="1" applyAlignment="1">
      <alignment horizontal="center" vertical="center"/>
    </xf>
    <xf numFmtId="0" fontId="27" fillId="2" borderId="85" xfId="32" applyFont="1" applyFill="1" applyBorder="1" applyAlignment="1">
      <alignment horizontal="center" vertical="center"/>
    </xf>
    <xf numFmtId="0" fontId="27" fillId="2" borderId="86" xfId="32" applyFont="1" applyFill="1" applyBorder="1" applyAlignment="1">
      <alignment horizontal="center" vertical="center"/>
    </xf>
    <xf numFmtId="0" fontId="27" fillId="2" borderId="70" xfId="32" applyFont="1" applyFill="1" applyBorder="1" applyAlignment="1">
      <alignment horizontal="center" vertical="center"/>
    </xf>
    <xf numFmtId="0" fontId="26" fillId="0" borderId="0" xfId="32" applyFont="1" applyBorder="1"/>
    <xf numFmtId="2" fontId="26" fillId="0" borderId="0" xfId="32" applyNumberFormat="1" applyFont="1" applyBorder="1" applyAlignment="1">
      <alignment horizontal="center" vertical="center"/>
    </xf>
    <xf numFmtId="0" fontId="26" fillId="0" borderId="0" xfId="32" applyFont="1" applyBorder="1" applyAlignment="1">
      <alignment horizontal="center"/>
    </xf>
    <xf numFmtId="0" fontId="33" fillId="0" borderId="0" xfId="32" applyFont="1" applyAlignment="1">
      <alignment horizontal="center"/>
    </xf>
    <xf numFmtId="0" fontId="1" fillId="0" borderId="0" xfId="32" applyAlignment="1">
      <alignment horizontal="center"/>
    </xf>
    <xf numFmtId="0" fontId="16" fillId="0" borderId="0" xfId="0" applyFont="1" applyFill="1"/>
    <xf numFmtId="0" fontId="12" fillId="3" borderId="88" xfId="0" applyFont="1" applyFill="1" applyBorder="1" applyAlignment="1">
      <alignment horizontal="left" vertical="top" wrapText="1"/>
    </xf>
    <xf numFmtId="0" fontId="12" fillId="0" borderId="37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12" fillId="0" borderId="10" xfId="0" applyFont="1" applyFill="1" applyBorder="1" applyAlignment="1">
      <alignment horizontal="left" vertical="top" wrapText="1"/>
    </xf>
    <xf numFmtId="0" fontId="12" fillId="0" borderId="17" xfId="0" applyFont="1" applyFill="1" applyBorder="1" applyAlignment="1">
      <alignment vertical="top"/>
    </xf>
    <xf numFmtId="0" fontId="12" fillId="0" borderId="18" xfId="0" applyFont="1" applyFill="1" applyBorder="1" applyAlignment="1">
      <alignment vertical="top"/>
    </xf>
    <xf numFmtId="0" fontId="12" fillId="0" borderId="18" xfId="0" applyFont="1" applyFill="1" applyBorder="1" applyAlignment="1">
      <alignment vertical="top" wrapText="1"/>
    </xf>
    <xf numFmtId="0" fontId="12" fillId="0" borderId="38" xfId="0" applyFont="1" applyFill="1" applyBorder="1" applyAlignment="1">
      <alignment vertical="top"/>
    </xf>
    <xf numFmtId="0" fontId="12" fillId="0" borderId="38" xfId="0" applyFont="1" applyFill="1" applyBorder="1" applyAlignment="1">
      <alignment vertical="top" wrapText="1"/>
    </xf>
    <xf numFmtId="0" fontId="12" fillId="3" borderId="87" xfId="0" applyFont="1" applyFill="1" applyBorder="1" applyAlignment="1">
      <alignment vertical="top" wrapText="1"/>
    </xf>
    <xf numFmtId="0" fontId="12" fillId="3" borderId="12" xfId="0" applyFont="1" applyFill="1" applyBorder="1" applyAlignment="1">
      <alignment vertical="top" wrapText="1"/>
    </xf>
    <xf numFmtId="166" fontId="12" fillId="3" borderId="12" xfId="0" applyNumberFormat="1" applyFont="1" applyFill="1" applyBorder="1" applyAlignment="1">
      <alignment vertical="top" wrapText="1"/>
    </xf>
    <xf numFmtId="0" fontId="12" fillId="0" borderId="11" xfId="0" applyFont="1" applyFill="1" applyBorder="1" applyAlignment="1">
      <alignment vertical="top" wrapText="1"/>
    </xf>
    <xf numFmtId="0" fontId="12" fillId="0" borderId="39" xfId="0" applyFont="1" applyFill="1" applyBorder="1"/>
    <xf numFmtId="0" fontId="12" fillId="0" borderId="40" xfId="0" applyFont="1" applyFill="1" applyBorder="1"/>
    <xf numFmtId="0" fontId="13" fillId="7" borderId="23" xfId="0" applyFont="1" applyFill="1" applyBorder="1"/>
    <xf numFmtId="0" fontId="18" fillId="7" borderId="3" xfId="0" applyFont="1" applyFill="1" applyBorder="1"/>
    <xf numFmtId="0" fontId="12" fillId="0" borderId="0" xfId="0" applyFont="1"/>
    <xf numFmtId="0" fontId="18" fillId="7" borderId="3" xfId="0" applyFont="1" applyFill="1" applyBorder="1" applyAlignment="1">
      <alignment horizontal="center" vertical="top" wrapText="1"/>
    </xf>
    <xf numFmtId="167" fontId="12" fillId="0" borderId="10" xfId="0" applyNumberFormat="1" applyFont="1" applyFill="1" applyBorder="1" applyAlignment="1">
      <alignment horizontal="right" vertical="top" wrapText="1"/>
    </xf>
    <xf numFmtId="167" fontId="12" fillId="0" borderId="11" xfId="0" applyNumberFormat="1" applyFont="1" applyFill="1" applyBorder="1" applyAlignment="1">
      <alignment horizontal="right" vertical="top" wrapText="1"/>
    </xf>
    <xf numFmtId="166" fontId="12" fillId="0" borderId="11" xfId="1" applyNumberFormat="1" applyFont="1" applyFill="1" applyBorder="1" applyAlignment="1">
      <alignment horizontal="right" vertical="top" wrapText="1"/>
    </xf>
    <xf numFmtId="166" fontId="12" fillId="0" borderId="37" xfId="1" applyNumberFormat="1" applyFont="1" applyFill="1" applyBorder="1" applyAlignment="1">
      <alignment horizontal="right" vertical="top" wrapText="1"/>
    </xf>
    <xf numFmtId="166" fontId="13" fillId="3" borderId="13" xfId="1" applyNumberFormat="1" applyFont="1" applyFill="1" applyBorder="1" applyAlignment="1">
      <alignment horizontal="right" vertical="top" wrapText="1"/>
    </xf>
    <xf numFmtId="166" fontId="12" fillId="0" borderId="10" xfId="1" applyNumberFormat="1" applyFont="1" applyFill="1" applyBorder="1" applyAlignment="1">
      <alignment horizontal="right" vertical="top" wrapText="1"/>
    </xf>
    <xf numFmtId="166" fontId="12" fillId="0" borderId="16" xfId="1" applyNumberFormat="1" applyFont="1" applyFill="1" applyBorder="1" applyAlignment="1">
      <alignment horizontal="right" vertical="top" wrapText="1"/>
    </xf>
    <xf numFmtId="166" fontId="12" fillId="0" borderId="6" xfId="1" applyNumberFormat="1" applyFont="1" applyFill="1" applyBorder="1" applyAlignment="1">
      <alignment horizontal="right" vertical="top" wrapText="1"/>
    </xf>
    <xf numFmtId="166" fontId="12" fillId="0" borderId="13" xfId="1" applyNumberFormat="1" applyFont="1" applyFill="1" applyBorder="1" applyAlignment="1">
      <alignment horizontal="right" vertical="top" wrapText="1"/>
    </xf>
    <xf numFmtId="0" fontId="12" fillId="0" borderId="49" xfId="0" applyFont="1" applyFill="1" applyBorder="1" applyAlignment="1">
      <alignment vertical="top" wrapText="1"/>
    </xf>
    <xf numFmtId="0" fontId="12" fillId="0" borderId="50" xfId="0" applyFont="1" applyFill="1" applyBorder="1" applyAlignment="1">
      <alignment vertical="top"/>
    </xf>
    <xf numFmtId="0" fontId="12" fillId="3" borderId="19" xfId="0" applyFont="1" applyFill="1" applyBorder="1" applyAlignment="1">
      <alignment vertical="top"/>
    </xf>
    <xf numFmtId="0" fontId="15" fillId="7" borderId="3" xfId="0" applyFont="1" applyFill="1" applyBorder="1" applyAlignment="1">
      <alignment horizontal="left" vertical="top" wrapText="1"/>
    </xf>
    <xf numFmtId="0" fontId="12" fillId="0" borderId="31" xfId="0" applyFont="1" applyFill="1" applyBorder="1" applyAlignment="1">
      <alignment vertical="top"/>
    </xf>
    <xf numFmtId="166" fontId="12" fillId="0" borderId="17" xfId="0" applyNumberFormat="1" applyFont="1" applyFill="1" applyBorder="1" applyAlignment="1">
      <alignment vertical="top"/>
    </xf>
    <xf numFmtId="0" fontId="12" fillId="0" borderId="17" xfId="0" applyFont="1" applyFill="1" applyBorder="1" applyAlignment="1">
      <alignment vertical="top" wrapText="1"/>
    </xf>
    <xf numFmtId="0" fontId="12" fillId="0" borderId="19" xfId="0" applyFont="1" applyFill="1" applyBorder="1" applyAlignment="1">
      <alignment vertical="top"/>
    </xf>
    <xf numFmtId="0" fontId="18" fillId="7" borderId="4" xfId="0" applyFont="1" applyFill="1" applyBorder="1" applyAlignment="1">
      <alignment vertical="top"/>
    </xf>
    <xf numFmtId="0" fontId="18" fillId="0" borderId="39" xfId="0" applyFont="1" applyFill="1" applyBorder="1" applyAlignment="1">
      <alignment horizontal="center" vertical="top" wrapText="1"/>
    </xf>
    <xf numFmtId="0" fontId="18" fillId="0" borderId="40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vertical="top" wrapText="1"/>
    </xf>
    <xf numFmtId="0" fontId="12" fillId="3" borderId="13" xfId="0" applyFont="1" applyFill="1" applyBorder="1" applyAlignment="1">
      <alignment vertical="top"/>
    </xf>
    <xf numFmtId="164" fontId="24" fillId="11" borderId="3" xfId="1" applyNumberFormat="1" applyFont="1" applyFill="1" applyBorder="1" applyAlignment="1">
      <alignment horizontal="left" vertical="center" wrapText="1"/>
    </xf>
    <xf numFmtId="164" fontId="24" fillId="11" borderId="3" xfId="1" applyNumberFormat="1" applyFont="1" applyFill="1" applyBorder="1" applyAlignment="1">
      <alignment horizontal="right" vertical="center" wrapText="1"/>
    </xf>
    <xf numFmtId="164" fontId="35" fillId="7" borderId="3" xfId="1" applyNumberFormat="1" applyFont="1" applyFill="1" applyBorder="1" applyAlignment="1">
      <alignment horizontal="left" vertical="center" wrapText="1"/>
    </xf>
    <xf numFmtId="164" fontId="35" fillId="7" borderId="3" xfId="1" applyNumberFormat="1" applyFont="1" applyFill="1" applyBorder="1" applyAlignment="1">
      <alignment horizontal="right" vertical="center" wrapText="1"/>
    </xf>
    <xf numFmtId="164" fontId="15" fillId="7" borderId="3" xfId="1" applyNumberFormat="1" applyFont="1" applyFill="1" applyBorder="1" applyAlignment="1">
      <alignment horizontal="left" vertical="center" wrapText="1"/>
    </xf>
    <xf numFmtId="164" fontId="15" fillId="7" borderId="3" xfId="1" applyNumberFormat="1" applyFont="1" applyFill="1" applyBorder="1" applyAlignment="1">
      <alignment horizontal="right" vertical="center" wrapText="1"/>
    </xf>
    <xf numFmtId="164" fontId="24" fillId="10" borderId="3" xfId="1" applyNumberFormat="1" applyFont="1" applyFill="1" applyBorder="1" applyAlignment="1">
      <alignment horizontal="left" vertical="center" wrapText="1"/>
    </xf>
    <xf numFmtId="164" fontId="24" fillId="10" borderId="3" xfId="1" applyNumberFormat="1" applyFont="1" applyFill="1" applyBorder="1" applyAlignment="1">
      <alignment horizontal="right" vertical="center" wrapText="1"/>
    </xf>
    <xf numFmtId="164" fontId="24" fillId="9" borderId="3" xfId="1" applyNumberFormat="1" applyFont="1" applyFill="1" applyBorder="1" applyAlignment="1">
      <alignment horizontal="left" vertical="center" wrapText="1"/>
    </xf>
    <xf numFmtId="164" fontId="24" fillId="9" borderId="3" xfId="1" applyNumberFormat="1" applyFont="1" applyFill="1" applyBorder="1" applyAlignment="1">
      <alignment horizontal="right" vertical="center" wrapText="1"/>
    </xf>
    <xf numFmtId="166" fontId="12" fillId="0" borderId="37" xfId="1" applyNumberFormat="1" applyFont="1" applyFill="1" applyBorder="1" applyAlignment="1">
      <alignment horizontal="right" vertical="top" wrapText="1"/>
    </xf>
    <xf numFmtId="0" fontId="12" fillId="0" borderId="7" xfId="0" applyFont="1" applyFill="1" applyBorder="1" applyAlignment="1">
      <alignment horizontal="left" vertical="top" wrapText="1"/>
    </xf>
    <xf numFmtId="0" fontId="12" fillId="0" borderId="6" xfId="0" applyFont="1" applyFill="1" applyBorder="1" applyAlignment="1">
      <alignment horizontal="left" vertical="top" wrapText="1"/>
    </xf>
    <xf numFmtId="0" fontId="12" fillId="0" borderId="37" xfId="0" applyFont="1" applyFill="1" applyBorder="1" applyAlignment="1">
      <alignment horizontal="left" vertical="top" wrapText="1"/>
    </xf>
    <xf numFmtId="0" fontId="12" fillId="0" borderId="44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12" fillId="0" borderId="39" xfId="0" applyFont="1" applyFill="1" applyBorder="1" applyAlignment="1">
      <alignment horizontal="center" vertical="top" wrapText="1"/>
    </xf>
    <xf numFmtId="0" fontId="12" fillId="0" borderId="40" xfId="0" applyFont="1" applyFill="1" applyBorder="1" applyAlignment="1">
      <alignment horizontal="center" vertical="top" wrapText="1"/>
    </xf>
    <xf numFmtId="0" fontId="18" fillId="0" borderId="29" xfId="0" applyFont="1" applyFill="1" applyBorder="1" applyAlignment="1">
      <alignment horizontal="center" vertical="top" wrapText="1"/>
    </xf>
    <xf numFmtId="0" fontId="18" fillId="0" borderId="35" xfId="0" applyFont="1" applyFill="1" applyBorder="1" applyAlignment="1">
      <alignment horizontal="center" vertical="top" wrapText="1"/>
    </xf>
    <xf numFmtId="0" fontId="12" fillId="0" borderId="35" xfId="0" applyFont="1" applyFill="1" applyBorder="1" applyAlignment="1">
      <alignment horizontal="center" vertical="top" wrapText="1"/>
    </xf>
    <xf numFmtId="0" fontId="12" fillId="0" borderId="10" xfId="0" applyFont="1" applyFill="1" applyBorder="1" applyAlignment="1">
      <alignment horizontal="center" vertical="top" wrapText="1"/>
    </xf>
    <xf numFmtId="0" fontId="12" fillId="0" borderId="13" xfId="0" applyFont="1" applyFill="1" applyBorder="1" applyAlignment="1">
      <alignment horizontal="center" vertical="top" wrapText="1"/>
    </xf>
    <xf numFmtId="0" fontId="18" fillId="0" borderId="51" xfId="0" applyFont="1" applyFill="1" applyBorder="1" applyAlignment="1">
      <alignment horizontal="center" vertical="top" wrapText="1"/>
    </xf>
    <xf numFmtId="0" fontId="18" fillId="0" borderId="53" xfId="0" applyFont="1" applyFill="1" applyBorder="1" applyAlignment="1">
      <alignment horizontal="center" vertical="top" wrapText="1"/>
    </xf>
    <xf numFmtId="0" fontId="12" fillId="2" borderId="23" xfId="0" applyFont="1" applyFill="1" applyBorder="1" applyAlignment="1">
      <alignment horizontal="center" vertical="top" wrapText="1"/>
    </xf>
    <xf numFmtId="0" fontId="12" fillId="0" borderId="10" xfId="0" applyFont="1" applyFill="1" applyBorder="1" applyAlignment="1">
      <alignment horizontal="left" vertical="top" wrapText="1"/>
    </xf>
    <xf numFmtId="0" fontId="12" fillId="0" borderId="11" xfId="0" applyFont="1" applyFill="1" applyBorder="1" applyAlignment="1">
      <alignment horizontal="left" vertical="top" wrapText="1"/>
    </xf>
    <xf numFmtId="166" fontId="12" fillId="0" borderId="37" xfId="1" applyNumberFormat="1" applyFont="1" applyFill="1" applyBorder="1" applyAlignment="1">
      <alignment horizontal="right" vertical="top" wrapText="1"/>
    </xf>
    <xf numFmtId="0" fontId="12" fillId="0" borderId="10" xfId="0" applyFont="1" applyFill="1" applyBorder="1" applyAlignment="1">
      <alignment horizontal="left" vertical="top" wrapText="1"/>
    </xf>
    <xf numFmtId="0" fontId="18" fillId="7" borderId="22" xfId="0" applyFont="1" applyFill="1" applyBorder="1" applyAlignment="1">
      <alignment horizontal="center" vertical="top" wrapText="1"/>
    </xf>
    <xf numFmtId="0" fontId="18" fillId="7" borderId="23" xfId="0" applyFont="1" applyFill="1" applyBorder="1" applyAlignment="1">
      <alignment horizontal="center" vertical="top" wrapText="1"/>
    </xf>
    <xf numFmtId="0" fontId="18" fillId="7" borderId="2" xfId="0" applyFont="1" applyFill="1" applyBorder="1" applyAlignment="1">
      <alignment horizontal="center" vertical="top" wrapText="1"/>
    </xf>
    <xf numFmtId="0" fontId="18" fillId="7" borderId="46" xfId="0" applyFont="1" applyFill="1" applyBorder="1" applyAlignment="1">
      <alignment horizontal="center" vertical="top" wrapText="1"/>
    </xf>
    <xf numFmtId="0" fontId="34" fillId="7" borderId="62" xfId="0" applyFont="1" applyFill="1" applyBorder="1" applyAlignment="1">
      <alignment horizontal="center" vertical="top" wrapText="1"/>
    </xf>
    <xf numFmtId="0" fontId="8" fillId="0" borderId="35" xfId="0" applyFont="1" applyFill="1" applyBorder="1" applyAlignment="1">
      <alignment vertical="center"/>
    </xf>
    <xf numFmtId="0" fontId="8" fillId="0" borderId="21" xfId="0" applyFont="1" applyFill="1" applyBorder="1" applyAlignment="1">
      <alignment vertical="center"/>
    </xf>
    <xf numFmtId="0" fontId="13" fillId="3" borderId="25" xfId="0" applyFont="1" applyFill="1" applyBorder="1" applyAlignment="1">
      <alignment horizontal="left" vertical="center" wrapText="1"/>
    </xf>
    <xf numFmtId="0" fontId="12" fillId="3" borderId="13" xfId="0" applyFont="1" applyFill="1" applyBorder="1" applyAlignment="1">
      <alignment horizontal="left" vertical="center" wrapText="1"/>
    </xf>
    <xf numFmtId="167" fontId="13" fillId="3" borderId="13" xfId="0" applyNumberFormat="1" applyFont="1" applyFill="1" applyBorder="1" applyAlignment="1">
      <alignment horizontal="right" vertical="center" wrapText="1"/>
    </xf>
    <xf numFmtId="166" fontId="13" fillId="3" borderId="13" xfId="1" applyNumberFormat="1" applyFont="1" applyFill="1" applyBorder="1" applyAlignment="1">
      <alignment horizontal="right" vertical="center" wrapText="1"/>
    </xf>
    <xf numFmtId="0" fontId="12" fillId="0" borderId="1" xfId="30" applyFont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vertical="center"/>
    </xf>
    <xf numFmtId="0" fontId="26" fillId="0" borderId="71" xfId="32" applyFont="1" applyBorder="1" applyAlignment="1">
      <alignment vertical="center" wrapText="1"/>
    </xf>
    <xf numFmtId="0" fontId="12" fillId="14" borderId="46" xfId="0" applyFont="1" applyFill="1" applyBorder="1" applyAlignment="1">
      <alignment horizontal="center" vertical="top" wrapText="1"/>
    </xf>
    <xf numFmtId="0" fontId="28" fillId="0" borderId="71" xfId="32" applyFont="1" applyBorder="1" applyAlignment="1">
      <alignment horizontal="center" vertical="center" wrapText="1"/>
    </xf>
    <xf numFmtId="0" fontId="28" fillId="0" borderId="11" xfId="32" applyFont="1" applyBorder="1" applyAlignment="1">
      <alignment horizontal="center" vertical="center" wrapText="1"/>
    </xf>
    <xf numFmtId="2" fontId="12" fillId="0" borderId="71" xfId="32" applyNumberFormat="1" applyFont="1" applyBorder="1" applyAlignment="1">
      <alignment horizontal="center" vertical="center" wrapText="1"/>
    </xf>
    <xf numFmtId="0" fontId="26" fillId="0" borderId="72" xfId="32" applyFont="1" applyBorder="1" applyAlignment="1">
      <alignment wrapText="1"/>
    </xf>
    <xf numFmtId="0" fontId="26" fillId="0" borderId="78" xfId="32" applyFont="1" applyBorder="1" applyAlignment="1">
      <alignment wrapText="1"/>
    </xf>
    <xf numFmtId="0" fontId="26" fillId="0" borderId="82" xfId="32" applyFont="1" applyBorder="1" applyAlignment="1">
      <alignment wrapText="1"/>
    </xf>
    <xf numFmtId="0" fontId="26" fillId="0" borderId="73" xfId="32" applyFont="1" applyBorder="1" applyAlignment="1">
      <alignment wrapText="1"/>
    </xf>
    <xf numFmtId="0" fontId="26" fillId="0" borderId="74" xfId="32" applyFont="1" applyBorder="1" applyAlignment="1">
      <alignment wrapText="1"/>
    </xf>
    <xf numFmtId="0" fontId="26" fillId="0" borderId="80" xfId="32" applyFont="1" applyBorder="1" applyAlignment="1">
      <alignment wrapText="1"/>
    </xf>
    <xf numFmtId="0" fontId="26" fillId="0" borderId="76" xfId="32" applyFont="1" applyBorder="1" applyAlignment="1">
      <alignment wrapText="1"/>
    </xf>
    <xf numFmtId="0" fontId="1" fillId="0" borderId="0" xfId="32" applyAlignment="1">
      <alignment wrapText="1"/>
    </xf>
    <xf numFmtId="2" fontId="26" fillId="0" borderId="11" xfId="32" applyNumberFormat="1" applyFont="1" applyBorder="1" applyAlignment="1">
      <alignment horizontal="center" vertical="center" wrapText="1"/>
    </xf>
    <xf numFmtId="0" fontId="26" fillId="0" borderId="52" xfId="32" applyFont="1" applyBorder="1" applyAlignment="1">
      <alignment wrapText="1"/>
    </xf>
    <xf numFmtId="0" fontId="26" fillId="0" borderId="79" xfId="32" applyFont="1" applyBorder="1" applyAlignment="1">
      <alignment wrapText="1"/>
    </xf>
    <xf numFmtId="0" fontId="26" fillId="0" borderId="20" xfId="32" applyFont="1" applyBorder="1" applyAlignment="1">
      <alignment wrapText="1"/>
    </xf>
    <xf numFmtId="0" fontId="26" fillId="0" borderId="56" xfId="32" applyFont="1" applyBorder="1" applyAlignment="1">
      <alignment wrapText="1"/>
    </xf>
    <xf numFmtId="0" fontId="26" fillId="0" borderId="75" xfId="32" applyFont="1" applyBorder="1" applyAlignment="1">
      <alignment wrapText="1"/>
    </xf>
    <xf numFmtId="0" fontId="26" fillId="0" borderId="81" xfId="32" applyFont="1" applyBorder="1" applyAlignment="1">
      <alignment wrapText="1"/>
    </xf>
    <xf numFmtId="0" fontId="26" fillId="0" borderId="77" xfId="32" applyFont="1" applyBorder="1" applyAlignment="1">
      <alignment wrapText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1" fillId="0" borderId="0" xfId="32" applyAlignment="1">
      <alignment vertical="center"/>
    </xf>
    <xf numFmtId="0" fontId="39" fillId="8" borderId="0" xfId="0" applyFont="1" applyFill="1" applyAlignment="1">
      <alignment vertical="center"/>
    </xf>
    <xf numFmtId="0" fontId="12" fillId="0" borderId="7" xfId="0" applyFont="1" applyFill="1" applyBorder="1" applyAlignment="1">
      <alignment horizontal="left" vertical="top" wrapText="1"/>
    </xf>
    <xf numFmtId="0" fontId="12" fillId="0" borderId="37" xfId="0" applyFont="1" applyFill="1" applyBorder="1" applyAlignment="1">
      <alignment horizontal="left" vertical="top" wrapText="1"/>
    </xf>
    <xf numFmtId="166" fontId="12" fillId="0" borderId="16" xfId="1" applyNumberFormat="1" applyFont="1" applyFill="1" applyBorder="1" applyAlignment="1">
      <alignment horizontal="right" vertical="top" wrapText="1"/>
    </xf>
    <xf numFmtId="0" fontId="12" fillId="0" borderId="11" xfId="0" applyFont="1" applyFill="1" applyBorder="1" applyAlignment="1">
      <alignment horizontal="left" vertical="top" wrapText="1"/>
    </xf>
    <xf numFmtId="0" fontId="45" fillId="0" borderId="0" xfId="0" applyFont="1"/>
    <xf numFmtId="0" fontId="13" fillId="0" borderId="25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left" vertical="center" wrapText="1"/>
    </xf>
    <xf numFmtId="166" fontId="13" fillId="0" borderId="13" xfId="1" applyNumberFormat="1" applyFont="1" applyFill="1" applyBorder="1" applyAlignment="1">
      <alignment horizontal="right" vertical="center" wrapText="1"/>
    </xf>
    <xf numFmtId="0" fontId="12" fillId="0" borderId="12" xfId="0" applyFont="1" applyFill="1" applyBorder="1" applyAlignment="1">
      <alignment vertical="top" wrapText="1"/>
    </xf>
    <xf numFmtId="0" fontId="11" fillId="0" borderId="0" xfId="0" applyFont="1" applyFill="1" applyBorder="1" applyAlignment="1">
      <alignment vertical="center"/>
    </xf>
    <xf numFmtId="0" fontId="47" fillId="0" borderId="0" xfId="0" applyFont="1" applyFill="1" applyBorder="1" applyAlignment="1">
      <alignment vertical="center"/>
    </xf>
    <xf numFmtId="0" fontId="13" fillId="2" borderId="63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64" xfId="0" applyFont="1" applyFill="1" applyBorder="1" applyAlignment="1">
      <alignment horizontal="center" vertical="center"/>
    </xf>
    <xf numFmtId="0" fontId="24" fillId="8" borderId="63" xfId="0" applyFont="1" applyFill="1" applyBorder="1" applyAlignment="1">
      <alignment horizontal="center" vertical="center"/>
    </xf>
    <xf numFmtId="0" fontId="24" fillId="8" borderId="15" xfId="0" applyFont="1" applyFill="1" applyBorder="1" applyAlignment="1">
      <alignment horizontal="center" vertical="center"/>
    </xf>
    <xf numFmtId="0" fontId="24" fillId="8" borderId="64" xfId="0" applyFont="1" applyFill="1" applyBorder="1" applyAlignment="1">
      <alignment horizontal="center" vertical="center"/>
    </xf>
    <xf numFmtId="0" fontId="37" fillId="0" borderId="67" xfId="0" applyFont="1" applyFill="1" applyBorder="1" applyAlignment="1">
      <alignment horizontal="center" vertical="top"/>
    </xf>
    <xf numFmtId="0" fontId="11" fillId="0" borderId="68" xfId="0" applyFont="1" applyFill="1" applyBorder="1" applyAlignment="1">
      <alignment horizontal="center" vertical="top"/>
    </xf>
    <xf numFmtId="0" fontId="11" fillId="0" borderId="69" xfId="0" applyFont="1" applyFill="1" applyBorder="1" applyAlignment="1">
      <alignment horizontal="center" vertical="top"/>
    </xf>
    <xf numFmtId="0" fontId="38" fillId="0" borderId="35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center" vertical="top"/>
    </xf>
    <xf numFmtId="0" fontId="9" fillId="0" borderId="21" xfId="0" applyFont="1" applyFill="1" applyBorder="1" applyAlignment="1">
      <alignment horizontal="center" vertical="top"/>
    </xf>
    <xf numFmtId="0" fontId="13" fillId="2" borderId="63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2" borderId="6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8" fillId="0" borderId="51" xfId="0" applyFont="1" applyFill="1" applyBorder="1" applyAlignment="1">
      <alignment horizontal="center" vertical="top" wrapText="1"/>
    </xf>
    <xf numFmtId="0" fontId="18" fillId="0" borderId="52" xfId="0" applyFont="1" applyFill="1" applyBorder="1" applyAlignment="1">
      <alignment horizontal="center" vertical="top" wrapText="1"/>
    </xf>
    <xf numFmtId="0" fontId="18" fillId="0" borderId="53" xfId="0" applyFont="1" applyFill="1" applyBorder="1" applyAlignment="1">
      <alignment horizontal="center" vertical="top" wrapText="1"/>
    </xf>
    <xf numFmtId="0" fontId="12" fillId="0" borderId="7" xfId="0" applyFont="1" applyFill="1" applyBorder="1" applyAlignment="1">
      <alignment horizontal="left" vertical="top" wrapText="1"/>
    </xf>
    <xf numFmtId="0" fontId="12" fillId="0" borderId="6" xfId="0" applyFont="1" applyFill="1" applyBorder="1" applyAlignment="1">
      <alignment horizontal="left" vertical="top" wrapText="1"/>
    </xf>
    <xf numFmtId="0" fontId="12" fillId="0" borderId="37" xfId="0" applyFont="1" applyFill="1" applyBorder="1" applyAlignment="1">
      <alignment horizontal="left" vertical="top" wrapText="1"/>
    </xf>
    <xf numFmtId="0" fontId="12" fillId="0" borderId="7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horizontal="center" vertical="top" wrapText="1"/>
    </xf>
    <xf numFmtId="0" fontId="18" fillId="0" borderId="28" xfId="0" applyFont="1" applyFill="1" applyBorder="1" applyAlignment="1">
      <alignment horizontal="center" vertical="top" wrapText="1"/>
    </xf>
    <xf numFmtId="0" fontId="18" fillId="0" borderId="29" xfId="0" applyFont="1" applyFill="1" applyBorder="1" applyAlignment="1">
      <alignment horizontal="center" vertical="top" wrapText="1"/>
    </xf>
    <xf numFmtId="0" fontId="18" fillId="0" borderId="30" xfId="0" applyFont="1" applyFill="1" applyBorder="1" applyAlignment="1">
      <alignment horizontal="center" vertical="top" wrapText="1"/>
    </xf>
    <xf numFmtId="0" fontId="18" fillId="0" borderId="41" xfId="0" applyFont="1" applyFill="1" applyBorder="1" applyAlignment="1">
      <alignment horizontal="center" vertical="top" wrapText="1"/>
    </xf>
    <xf numFmtId="0" fontId="18" fillId="0" borderId="35" xfId="0" applyFont="1" applyFill="1" applyBorder="1" applyAlignment="1">
      <alignment horizontal="center" vertical="top" wrapText="1"/>
    </xf>
    <xf numFmtId="0" fontId="18" fillId="0" borderId="42" xfId="0" applyFont="1" applyFill="1" applyBorder="1" applyAlignment="1">
      <alignment horizontal="center" vertical="top" wrapText="1"/>
    </xf>
    <xf numFmtId="0" fontId="6" fillId="6" borderId="7" xfId="4" applyBorder="1" applyAlignment="1">
      <alignment horizontal="center" vertical="top" wrapText="1"/>
    </xf>
    <xf numFmtId="0" fontId="6" fillId="6" borderId="8" xfId="4" applyBorder="1" applyAlignment="1">
      <alignment horizontal="center" vertical="top" wrapText="1"/>
    </xf>
    <xf numFmtId="0" fontId="12" fillId="0" borderId="48" xfId="0" applyFont="1" applyFill="1" applyBorder="1" applyAlignment="1">
      <alignment horizontal="center" vertical="top" wrapText="1"/>
    </xf>
    <xf numFmtId="0" fontId="12" fillId="0" borderId="47" xfId="0" applyFont="1" applyFill="1" applyBorder="1" applyAlignment="1">
      <alignment horizontal="center" vertical="top" wrapText="1"/>
    </xf>
    <xf numFmtId="0" fontId="12" fillId="0" borderId="33" xfId="0" applyFont="1" applyFill="1" applyBorder="1" applyAlignment="1">
      <alignment horizontal="center" vertical="top" wrapText="1"/>
    </xf>
    <xf numFmtId="9" fontId="12" fillId="0" borderId="7" xfId="0" applyNumberFormat="1" applyFont="1" applyFill="1" applyBorder="1" applyAlignment="1">
      <alignment horizontal="center" vertical="top" wrapText="1"/>
    </xf>
    <xf numFmtId="0" fontId="13" fillId="10" borderId="7" xfId="0" applyFont="1" applyFill="1" applyBorder="1" applyAlignment="1">
      <alignment horizontal="center" vertical="top" wrapText="1"/>
    </xf>
    <xf numFmtId="0" fontId="13" fillId="10" borderId="6" xfId="0" applyFont="1" applyFill="1" applyBorder="1" applyAlignment="1">
      <alignment horizontal="center" vertical="top" wrapText="1"/>
    </xf>
    <xf numFmtId="0" fontId="13" fillId="10" borderId="8" xfId="0" applyFont="1" applyFill="1" applyBorder="1" applyAlignment="1">
      <alignment horizontal="center" vertical="top" wrapText="1"/>
    </xf>
    <xf numFmtId="0" fontId="5" fillId="13" borderId="7" xfId="4" applyFont="1" applyFill="1" applyBorder="1" applyAlignment="1">
      <alignment horizontal="center" vertical="top" wrapText="1"/>
    </xf>
    <xf numFmtId="0" fontId="5" fillId="13" borderId="6" xfId="4" applyFont="1" applyFill="1" applyBorder="1" applyAlignment="1">
      <alignment horizontal="center" vertical="top" wrapText="1"/>
    </xf>
    <xf numFmtId="0" fontId="5" fillId="13" borderId="8" xfId="4" applyFont="1" applyFill="1" applyBorder="1" applyAlignment="1">
      <alignment horizontal="center" vertical="top" wrapText="1"/>
    </xf>
    <xf numFmtId="0" fontId="12" fillId="0" borderId="26" xfId="0" applyFont="1" applyFill="1" applyBorder="1" applyAlignment="1">
      <alignment horizontal="center" vertical="top" wrapText="1"/>
    </xf>
    <xf numFmtId="0" fontId="12" fillId="0" borderId="21" xfId="0" applyFont="1" applyFill="1" applyBorder="1" applyAlignment="1">
      <alignment horizontal="center" vertical="top" wrapText="1"/>
    </xf>
    <xf numFmtId="0" fontId="12" fillId="0" borderId="27" xfId="0" applyFont="1" applyFill="1" applyBorder="1" applyAlignment="1">
      <alignment horizontal="center" vertical="top" wrapText="1"/>
    </xf>
    <xf numFmtId="0" fontId="5" fillId="5" borderId="7" xfId="3" applyBorder="1" applyAlignment="1">
      <alignment horizontal="center" vertical="top" wrapText="1"/>
    </xf>
    <xf numFmtId="0" fontId="5" fillId="5" borderId="6" xfId="3" applyBorder="1" applyAlignment="1">
      <alignment horizontal="center" vertical="top" wrapText="1"/>
    </xf>
    <xf numFmtId="0" fontId="5" fillId="5" borderId="8" xfId="3" applyBorder="1" applyAlignment="1">
      <alignment horizontal="center" vertical="top" wrapText="1"/>
    </xf>
    <xf numFmtId="0" fontId="6" fillId="6" borderId="6" xfId="4" applyBorder="1" applyAlignment="1">
      <alignment horizontal="center" vertical="top" wrapText="1"/>
    </xf>
    <xf numFmtId="0" fontId="40" fillId="0" borderId="89" xfId="0" applyFont="1" applyFill="1" applyBorder="1" applyAlignment="1">
      <alignment horizontal="left" vertical="top"/>
    </xf>
    <xf numFmtId="0" fontId="36" fillId="0" borderId="89" xfId="0" applyFont="1" applyFill="1" applyBorder="1" applyAlignment="1">
      <alignment horizontal="left" vertical="top"/>
    </xf>
    <xf numFmtId="0" fontId="46" fillId="16" borderId="7" xfId="4" applyFont="1" applyFill="1" applyBorder="1" applyAlignment="1">
      <alignment horizontal="center" vertical="top" wrapText="1"/>
    </xf>
    <xf numFmtId="0" fontId="46" fillId="16" borderId="6" xfId="4" applyFont="1" applyFill="1" applyBorder="1" applyAlignment="1">
      <alignment horizontal="center" vertical="top" wrapText="1"/>
    </xf>
    <xf numFmtId="0" fontId="46" fillId="16" borderId="8" xfId="4" applyFont="1" applyFill="1" applyBorder="1" applyAlignment="1">
      <alignment horizontal="center" vertical="top" wrapText="1"/>
    </xf>
    <xf numFmtId="0" fontId="12" fillId="15" borderId="7" xfId="0" applyFont="1" applyFill="1" applyBorder="1" applyAlignment="1">
      <alignment horizontal="center" vertical="top" wrapText="1"/>
    </xf>
    <xf numFmtId="0" fontId="12" fillId="15" borderId="6" xfId="0" applyFont="1" applyFill="1" applyBorder="1" applyAlignment="1">
      <alignment horizontal="center" vertical="top" wrapText="1"/>
    </xf>
    <xf numFmtId="0" fontId="12" fillId="15" borderId="8" xfId="0" applyFont="1" applyFill="1" applyBorder="1" applyAlignment="1">
      <alignment horizontal="center" vertical="top" wrapText="1"/>
    </xf>
    <xf numFmtId="0" fontId="6" fillId="17" borderId="7" xfId="4" applyFont="1" applyFill="1" applyBorder="1" applyAlignment="1">
      <alignment horizontal="center" vertical="top" wrapText="1"/>
    </xf>
    <xf numFmtId="0" fontId="6" fillId="17" borderId="6" xfId="4" applyFont="1" applyFill="1" applyBorder="1" applyAlignment="1">
      <alignment horizontal="center" vertical="top" wrapText="1"/>
    </xf>
    <xf numFmtId="0" fontId="6" fillId="17" borderId="8" xfId="4" applyFont="1" applyFill="1" applyBorder="1" applyAlignment="1">
      <alignment horizontal="center" vertical="top" wrapText="1"/>
    </xf>
    <xf numFmtId="166" fontId="12" fillId="0" borderId="7" xfId="1" applyNumberFormat="1" applyFont="1" applyFill="1" applyBorder="1" applyAlignment="1">
      <alignment horizontal="right" vertical="top" wrapText="1"/>
    </xf>
    <xf numFmtId="166" fontId="12" fillId="0" borderId="37" xfId="1" applyNumberFormat="1" applyFont="1" applyFill="1" applyBorder="1" applyAlignment="1">
      <alignment horizontal="right" vertical="top" wrapText="1"/>
    </xf>
    <xf numFmtId="0" fontId="14" fillId="0" borderId="7" xfId="0" applyFont="1" applyFill="1" applyBorder="1" applyAlignment="1">
      <alignment horizontal="left" vertical="top" wrapText="1"/>
    </xf>
    <xf numFmtId="0" fontId="4" fillId="4" borderId="7" xfId="2" applyBorder="1" applyAlignment="1">
      <alignment horizontal="center" vertical="top" wrapText="1"/>
    </xf>
    <xf numFmtId="0" fontId="4" fillId="4" borderId="8" xfId="2" applyBorder="1" applyAlignment="1">
      <alignment horizontal="center" vertical="top" wrapText="1"/>
    </xf>
    <xf numFmtId="0" fontId="6" fillId="17" borderId="7" xfId="4" applyFill="1" applyBorder="1" applyAlignment="1">
      <alignment horizontal="center" vertical="top" wrapText="1"/>
    </xf>
    <xf numFmtId="0" fontId="6" fillId="17" borderId="6" xfId="4" applyFill="1" applyBorder="1" applyAlignment="1">
      <alignment horizontal="center" vertical="top" wrapText="1"/>
    </xf>
    <xf numFmtId="0" fontId="6" fillId="17" borderId="8" xfId="4" applyFill="1" applyBorder="1" applyAlignment="1">
      <alignment horizontal="center" vertical="top" wrapText="1"/>
    </xf>
    <xf numFmtId="0" fontId="12" fillId="12" borderId="7" xfId="0" applyFont="1" applyFill="1" applyBorder="1" applyAlignment="1">
      <alignment horizontal="center" vertical="top" wrapText="1"/>
    </xf>
    <xf numFmtId="0" fontId="12" fillId="12" borderId="6" xfId="0" applyFont="1" applyFill="1" applyBorder="1" applyAlignment="1">
      <alignment horizontal="center" vertical="top" wrapText="1"/>
    </xf>
    <xf numFmtId="0" fontId="12" fillId="12" borderId="8" xfId="0" applyFont="1" applyFill="1" applyBorder="1" applyAlignment="1">
      <alignment horizontal="center" vertical="top" wrapText="1"/>
    </xf>
    <xf numFmtId="0" fontId="14" fillId="0" borderId="10" xfId="0" applyFont="1" applyFill="1" applyBorder="1" applyAlignment="1">
      <alignment horizontal="left" vertical="top" wrapText="1"/>
    </xf>
    <xf numFmtId="0" fontId="12" fillId="0" borderId="11" xfId="0" applyFont="1" applyFill="1" applyBorder="1" applyAlignment="1">
      <alignment horizontal="left" vertical="top" wrapText="1"/>
    </xf>
    <xf numFmtId="0" fontId="18" fillId="0" borderId="34" xfId="0" applyFont="1" applyFill="1" applyBorder="1" applyAlignment="1">
      <alignment horizontal="center" vertical="top" wrapText="1"/>
    </xf>
    <xf numFmtId="0" fontId="18" fillId="0" borderId="45" xfId="0" applyFont="1" applyFill="1" applyBorder="1" applyAlignment="1">
      <alignment horizontal="center" vertical="top" wrapText="1"/>
    </xf>
    <xf numFmtId="0" fontId="18" fillId="0" borderId="44" xfId="0" applyFont="1" applyFill="1" applyBorder="1" applyAlignment="1">
      <alignment horizontal="center" vertical="top" wrapText="1"/>
    </xf>
    <xf numFmtId="0" fontId="13" fillId="11" borderId="7" xfId="0" applyFont="1" applyFill="1" applyBorder="1" applyAlignment="1">
      <alignment horizontal="center" vertical="top" wrapText="1"/>
    </xf>
    <xf numFmtId="0" fontId="13" fillId="11" borderId="6" xfId="0" applyFont="1" applyFill="1" applyBorder="1" applyAlignment="1">
      <alignment horizontal="center" vertical="top" wrapText="1"/>
    </xf>
    <xf numFmtId="0" fontId="13" fillId="11" borderId="8" xfId="0" applyFont="1" applyFill="1" applyBorder="1" applyAlignment="1">
      <alignment horizontal="center" vertical="top" wrapText="1"/>
    </xf>
    <xf numFmtId="0" fontId="12" fillId="2" borderId="23" xfId="0" applyFont="1" applyFill="1" applyBorder="1" applyAlignment="1">
      <alignment horizontal="center" vertical="top" wrapText="1"/>
    </xf>
    <xf numFmtId="0" fontId="12" fillId="2" borderId="54" xfId="0" applyFont="1" applyFill="1" applyBorder="1" applyAlignment="1">
      <alignment horizontal="center" vertical="top" wrapText="1"/>
    </xf>
    <xf numFmtId="0" fontId="12" fillId="0" borderId="24" xfId="0" applyFont="1" applyFill="1" applyBorder="1" applyAlignment="1">
      <alignment horizontal="center" vertical="top" wrapText="1"/>
    </xf>
    <xf numFmtId="0" fontId="12" fillId="0" borderId="20" xfId="0" applyFont="1" applyFill="1" applyBorder="1" applyAlignment="1">
      <alignment horizontal="center" vertical="top" wrapText="1"/>
    </xf>
    <xf numFmtId="0" fontId="12" fillId="0" borderId="25" xfId="0" applyFont="1" applyFill="1" applyBorder="1" applyAlignment="1">
      <alignment horizontal="center" vertical="top" wrapText="1"/>
    </xf>
    <xf numFmtId="0" fontId="4" fillId="16" borderId="7" xfId="4" applyFont="1" applyFill="1" applyBorder="1" applyAlignment="1">
      <alignment horizontal="center" vertical="top" wrapText="1"/>
    </xf>
    <xf numFmtId="0" fontId="4" fillId="16" borderId="6" xfId="4" applyFont="1" applyFill="1" applyBorder="1" applyAlignment="1">
      <alignment horizontal="center" vertical="top" wrapText="1"/>
    </xf>
    <xf numFmtId="0" fontId="4" fillId="16" borderId="8" xfId="4" applyFont="1" applyFill="1" applyBorder="1" applyAlignment="1">
      <alignment horizontal="center" vertical="top" wrapText="1"/>
    </xf>
    <xf numFmtId="0" fontId="5" fillId="13" borderId="7" xfId="3" applyFill="1" applyBorder="1" applyAlignment="1">
      <alignment horizontal="center" vertical="top" wrapText="1"/>
    </xf>
    <xf numFmtId="0" fontId="5" fillId="13" borderId="6" xfId="3" applyFill="1" applyBorder="1" applyAlignment="1">
      <alignment horizontal="center" vertical="top" wrapText="1"/>
    </xf>
    <xf numFmtId="0" fontId="5" fillId="13" borderId="8" xfId="3" applyFill="1" applyBorder="1" applyAlignment="1">
      <alignment horizontal="center" vertical="top" wrapText="1"/>
    </xf>
    <xf numFmtId="0" fontId="6" fillId="17" borderId="7" xfId="3" applyFont="1" applyFill="1" applyBorder="1" applyAlignment="1">
      <alignment horizontal="center" vertical="top" wrapText="1"/>
    </xf>
    <xf numFmtId="0" fontId="6" fillId="17" borderId="6" xfId="3" applyFont="1" applyFill="1" applyBorder="1" applyAlignment="1">
      <alignment horizontal="center" vertical="top" wrapText="1"/>
    </xf>
    <xf numFmtId="0" fontId="6" fillId="17" borderId="8" xfId="3" applyFont="1" applyFill="1" applyBorder="1" applyAlignment="1">
      <alignment horizontal="center" vertical="top" wrapText="1"/>
    </xf>
    <xf numFmtId="166" fontId="12" fillId="0" borderId="16" xfId="1" applyNumberFormat="1" applyFont="1" applyFill="1" applyBorder="1" applyAlignment="1">
      <alignment horizontal="right" vertical="top" wrapText="1"/>
    </xf>
    <xf numFmtId="166" fontId="12" fillId="0" borderId="6" xfId="1" applyNumberFormat="1" applyFont="1" applyFill="1" applyBorder="1" applyAlignment="1">
      <alignment horizontal="right" vertical="top" wrapText="1"/>
    </xf>
    <xf numFmtId="0" fontId="12" fillId="0" borderId="50" xfId="0" applyFont="1" applyFill="1" applyBorder="1" applyAlignment="1">
      <alignment horizontal="left" vertical="top"/>
    </xf>
    <xf numFmtId="0" fontId="12" fillId="0" borderId="31" xfId="0" applyFont="1" applyFill="1" applyBorder="1" applyAlignment="1">
      <alignment horizontal="left" vertical="top"/>
    </xf>
    <xf numFmtId="0" fontId="12" fillId="0" borderId="38" xfId="0" applyFont="1" applyFill="1" applyBorder="1" applyAlignment="1">
      <alignment horizontal="left" vertical="top"/>
    </xf>
    <xf numFmtId="0" fontId="5" fillId="13" borderId="7" xfId="2" applyFont="1" applyFill="1" applyBorder="1" applyAlignment="1">
      <alignment horizontal="center" vertical="top" wrapText="1"/>
    </xf>
    <xf numFmtId="0" fontId="5" fillId="13" borderId="6" xfId="2" applyFont="1" applyFill="1" applyBorder="1" applyAlignment="1">
      <alignment horizontal="center" vertical="top" wrapText="1"/>
    </xf>
    <xf numFmtId="0" fontId="5" fillId="13" borderId="8" xfId="2" applyFont="1" applyFill="1" applyBorder="1" applyAlignment="1">
      <alignment horizontal="center" vertical="top" wrapText="1"/>
    </xf>
    <xf numFmtId="0" fontId="4" fillId="4" borderId="6" xfId="2" applyBorder="1" applyAlignment="1">
      <alignment horizontal="center" vertical="top" wrapText="1"/>
    </xf>
    <xf numFmtId="0" fontId="4" fillId="16" borderId="7" xfId="2" applyFill="1" applyBorder="1" applyAlignment="1">
      <alignment horizontal="center" vertical="top" wrapText="1"/>
    </xf>
    <xf numFmtId="0" fontId="4" fillId="16" borderId="6" xfId="2" applyFill="1" applyBorder="1" applyAlignment="1">
      <alignment horizontal="center" vertical="top" wrapText="1"/>
    </xf>
    <xf numFmtId="0" fontId="4" fillId="16" borderId="8" xfId="2" applyFill="1" applyBorder="1" applyAlignment="1">
      <alignment horizontal="center" vertical="top" wrapText="1"/>
    </xf>
    <xf numFmtId="0" fontId="18" fillId="0" borderId="60" xfId="0" applyFont="1" applyFill="1" applyBorder="1" applyAlignment="1">
      <alignment horizontal="center" vertical="top" wrapText="1"/>
    </xf>
    <xf numFmtId="0" fontId="12" fillId="0" borderId="44" xfId="0" applyFont="1" applyFill="1" applyBorder="1" applyAlignment="1">
      <alignment horizontal="center" vertical="top" wrapText="1"/>
    </xf>
    <xf numFmtId="0" fontId="12" fillId="0" borderId="34" xfId="0" applyFont="1" applyFill="1" applyBorder="1" applyAlignment="1">
      <alignment horizontal="center" vertical="top" wrapText="1"/>
    </xf>
    <xf numFmtId="0" fontId="12" fillId="14" borderId="7" xfId="0" applyFont="1" applyFill="1" applyBorder="1" applyAlignment="1">
      <alignment horizontal="left" vertical="top" wrapText="1"/>
    </xf>
    <xf numFmtId="0" fontId="12" fillId="14" borderId="6" xfId="0" applyFont="1" applyFill="1" applyBorder="1" applyAlignment="1">
      <alignment horizontal="left" vertical="top" wrapText="1"/>
    </xf>
    <xf numFmtId="0" fontId="12" fillId="14" borderId="37" xfId="0" applyFont="1" applyFill="1" applyBorder="1" applyAlignment="1">
      <alignment horizontal="left" vertical="top" wrapText="1"/>
    </xf>
    <xf numFmtId="0" fontId="12" fillId="0" borderId="36" xfId="0" applyFont="1" applyFill="1" applyBorder="1" applyAlignment="1">
      <alignment horizontal="center" vertical="top" wrapText="1"/>
    </xf>
    <xf numFmtId="166" fontId="12" fillId="0" borderId="44" xfId="0" applyNumberFormat="1" applyFont="1" applyFill="1" applyBorder="1" applyAlignment="1">
      <alignment horizontal="center" vertical="top" wrapText="1"/>
    </xf>
    <xf numFmtId="166" fontId="12" fillId="0" borderId="34" xfId="0" applyNumberFormat="1" applyFont="1" applyFill="1" applyBorder="1" applyAlignment="1">
      <alignment horizontal="center" vertical="top" wrapText="1"/>
    </xf>
    <xf numFmtId="0" fontId="23" fillId="16" borderId="7" xfId="0" applyFont="1" applyFill="1" applyBorder="1" applyAlignment="1">
      <alignment horizontal="center" vertical="top" wrapText="1"/>
    </xf>
    <xf numFmtId="0" fontId="23" fillId="16" borderId="8" xfId="0" applyFont="1" applyFill="1" applyBorder="1" applyAlignment="1">
      <alignment horizontal="center" vertical="top" wrapText="1"/>
    </xf>
    <xf numFmtId="0" fontId="12" fillId="0" borderId="49" xfId="0" applyFont="1" applyFill="1" applyBorder="1" applyAlignment="1">
      <alignment horizontal="left" vertical="top"/>
    </xf>
    <xf numFmtId="0" fontId="23" fillId="16" borderId="6" xfId="0" applyFont="1" applyFill="1" applyBorder="1" applyAlignment="1">
      <alignment horizontal="center" vertical="top" wrapText="1"/>
    </xf>
    <xf numFmtId="0" fontId="47" fillId="0" borderId="0" xfId="0" applyFont="1" applyFill="1" applyBorder="1" applyAlignment="1">
      <alignment horizontal="center" vertical="center"/>
    </xf>
    <xf numFmtId="0" fontId="8" fillId="0" borderId="7" xfId="4" applyFont="1" applyFill="1" applyBorder="1" applyAlignment="1">
      <alignment horizontal="center" vertical="top" wrapText="1"/>
    </xf>
    <xf numFmtId="0" fontId="8" fillId="0" borderId="8" xfId="4" applyFont="1" applyFill="1" applyBorder="1" applyAlignment="1">
      <alignment horizontal="center" vertical="top" wrapText="1"/>
    </xf>
    <xf numFmtId="0" fontId="41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13" fillId="9" borderId="7" xfId="0" applyFont="1" applyFill="1" applyBorder="1" applyAlignment="1">
      <alignment horizontal="center" vertical="top" wrapText="1"/>
    </xf>
    <xf numFmtId="0" fontId="13" fillId="9" borderId="6" xfId="0" applyFont="1" applyFill="1" applyBorder="1" applyAlignment="1">
      <alignment horizontal="center" vertical="top" wrapText="1"/>
    </xf>
    <xf numFmtId="0" fontId="13" fillId="9" borderId="8" xfId="0" applyFont="1" applyFill="1" applyBorder="1" applyAlignment="1">
      <alignment horizontal="center" vertical="top" wrapText="1"/>
    </xf>
    <xf numFmtId="0" fontId="42" fillId="0" borderId="0" xfId="0" applyFont="1" applyFill="1" applyAlignment="1">
      <alignment horizontal="center" vertical="center"/>
    </xf>
    <xf numFmtId="0" fontId="43" fillId="0" borderId="0" xfId="32" applyFont="1" applyAlignment="1">
      <alignment horizontal="center" vertical="center"/>
    </xf>
    <xf numFmtId="0" fontId="44" fillId="0" borderId="0" xfId="32" applyFont="1" applyAlignment="1">
      <alignment horizontal="center" vertical="center"/>
    </xf>
    <xf numFmtId="0" fontId="26" fillId="2" borderId="1" xfId="32" applyFont="1" applyFill="1" applyBorder="1" applyAlignment="1">
      <alignment horizontal="center" vertical="center" wrapText="1"/>
    </xf>
    <xf numFmtId="0" fontId="26" fillId="2" borderId="15" xfId="32" applyFont="1" applyFill="1" applyBorder="1" applyAlignment="1">
      <alignment horizontal="center" vertical="center"/>
    </xf>
    <xf numFmtId="0" fontId="26" fillId="2" borderId="63" xfId="32" applyFont="1" applyFill="1" applyBorder="1" applyAlignment="1">
      <alignment horizontal="center" vertical="center"/>
    </xf>
    <xf numFmtId="0" fontId="26" fillId="2" borderId="64" xfId="32" applyFont="1" applyFill="1" applyBorder="1" applyAlignment="1">
      <alignment horizontal="center" vertical="center"/>
    </xf>
    <xf numFmtId="0" fontId="30" fillId="0" borderId="0" xfId="32" applyFont="1" applyAlignment="1">
      <alignment horizontal="left"/>
    </xf>
    <xf numFmtId="0" fontId="26" fillId="0" borderId="0" xfId="32" applyFont="1" applyAlignment="1">
      <alignment horizontal="left"/>
    </xf>
    <xf numFmtId="0" fontId="29" fillId="0" borderId="0" xfId="32" applyFont="1" applyAlignment="1">
      <alignment horizontal="right"/>
    </xf>
    <xf numFmtId="0" fontId="26" fillId="2" borderId="71" xfId="32" applyFont="1" applyFill="1" applyBorder="1" applyAlignment="1">
      <alignment horizontal="center" vertical="center"/>
    </xf>
  </cellXfs>
  <cellStyles count="33">
    <cellStyle name="Bad" xfId="3" builtinId="27"/>
    <cellStyle name="Currency" xfId="1" builtinId="4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Good" xfId="2" builtinId="26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Neutral" xfId="4" builtinId="28"/>
    <cellStyle name="Normal" xfId="0" builtinId="0"/>
    <cellStyle name="Prozent 2" xfId="31"/>
    <cellStyle name="Standard 2" xfId="5"/>
    <cellStyle name="Standard 2 2" xfId="32"/>
    <cellStyle name="Standard 3" xfId="30"/>
  </cellStyles>
  <dxfs count="218"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</dxf>
  </dxfs>
  <tableStyles count="0" defaultTableStyle="TableStyleMedium2" defaultPivotStyle="PivotStyleLight16"/>
  <colors>
    <mruColors>
      <color rgb="FFFFC7CE"/>
      <color rgb="FF9C0006"/>
      <color rgb="FF9C5700"/>
      <color rgb="FFFFEB9C"/>
      <color rgb="FFE68900"/>
      <color rgb="FFC6EFCE"/>
      <color rgb="FF006100"/>
      <color rgb="FF009E47"/>
      <color rgb="FFFF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1680</xdr:colOff>
      <xdr:row>6</xdr:row>
      <xdr:rowOff>228598</xdr:rowOff>
    </xdr:from>
    <xdr:to>
      <xdr:col>23</xdr:col>
      <xdr:colOff>0</xdr:colOff>
      <xdr:row>6</xdr:row>
      <xdr:rowOff>381000</xdr:rowOff>
    </xdr:to>
    <xdr:sp macro="" textlink="">
      <xdr:nvSpPr>
        <xdr:cNvPr id="3" name="Rechteck 52">
          <a:extLst>
            <a:ext uri="{FF2B5EF4-FFF2-40B4-BE49-F238E27FC236}">
              <a16:creationId xmlns:a16="http://schemas.microsoft.com/office/drawing/2014/main" id="{20590A29-6DAB-4663-9EA6-8D816173E304}"/>
            </a:ext>
          </a:extLst>
        </xdr:cNvPr>
        <xdr:cNvSpPr/>
      </xdr:nvSpPr>
      <xdr:spPr>
        <a:xfrm>
          <a:off x="9304430" y="1985431"/>
          <a:ext cx="7618320" cy="15240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0</xdr:col>
      <xdr:colOff>239730</xdr:colOff>
      <xdr:row>30</xdr:row>
      <xdr:rowOff>30212</xdr:rowOff>
    </xdr:from>
    <xdr:to>
      <xdr:col>0</xdr:col>
      <xdr:colOff>363564</xdr:colOff>
      <xdr:row>30</xdr:row>
      <xdr:rowOff>174212</xdr:rowOff>
    </xdr:to>
    <xdr:sp macro="" textlink="">
      <xdr:nvSpPr>
        <xdr:cNvPr id="5" name="Rechteck 52">
          <a:extLst>
            <a:ext uri="{FF2B5EF4-FFF2-40B4-BE49-F238E27FC236}">
              <a16:creationId xmlns:a16="http://schemas.microsoft.com/office/drawing/2014/main" id="{0225FFB1-13AD-4089-9477-9C6591073478}"/>
            </a:ext>
          </a:extLst>
        </xdr:cNvPr>
        <xdr:cNvSpPr/>
      </xdr:nvSpPr>
      <xdr:spPr>
        <a:xfrm>
          <a:off x="239730" y="11687347"/>
          <a:ext cx="123834" cy="144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3</xdr:col>
      <xdr:colOff>1221</xdr:colOff>
      <xdr:row>8</xdr:row>
      <xdr:rowOff>112347</xdr:rowOff>
    </xdr:from>
    <xdr:to>
      <xdr:col>14</xdr:col>
      <xdr:colOff>370417</xdr:colOff>
      <xdr:row>8</xdr:row>
      <xdr:rowOff>264583</xdr:rowOff>
    </xdr:to>
    <xdr:sp macro="" textlink="">
      <xdr:nvSpPr>
        <xdr:cNvPr id="14" name="Rechteck 52">
          <a:extLst>
            <a:ext uri="{FF2B5EF4-FFF2-40B4-BE49-F238E27FC236}">
              <a16:creationId xmlns:a16="http://schemas.microsoft.com/office/drawing/2014/main" id="{EEC37308-C026-458F-9C45-10F880253895}"/>
            </a:ext>
          </a:extLst>
        </xdr:cNvPr>
        <xdr:cNvSpPr/>
      </xdr:nvSpPr>
      <xdr:spPr>
        <a:xfrm>
          <a:off x="9303971" y="3022764"/>
          <a:ext cx="4560196" cy="15223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3</xdr:col>
      <xdr:colOff>10585</xdr:colOff>
      <xdr:row>9</xdr:row>
      <xdr:rowOff>201491</xdr:rowOff>
    </xdr:from>
    <xdr:to>
      <xdr:col>9</xdr:col>
      <xdr:colOff>10583</xdr:colOff>
      <xdr:row>9</xdr:row>
      <xdr:rowOff>349251</xdr:rowOff>
    </xdr:to>
    <xdr:sp macro="" textlink="">
      <xdr:nvSpPr>
        <xdr:cNvPr id="17" name="Rechteck 52">
          <a:extLst>
            <a:ext uri="{FF2B5EF4-FFF2-40B4-BE49-F238E27FC236}">
              <a16:creationId xmlns:a16="http://schemas.microsoft.com/office/drawing/2014/main" id="{704869B4-04D1-44BB-B1C9-12658DCB6988}"/>
            </a:ext>
          </a:extLst>
        </xdr:cNvPr>
        <xdr:cNvSpPr/>
      </xdr:nvSpPr>
      <xdr:spPr>
        <a:xfrm>
          <a:off x="9313335" y="3514074"/>
          <a:ext cx="2285998" cy="1477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5</xdr:col>
      <xdr:colOff>10583</xdr:colOff>
      <xdr:row>13</xdr:row>
      <xdr:rowOff>640293</xdr:rowOff>
    </xdr:from>
    <xdr:to>
      <xdr:col>18</xdr:col>
      <xdr:colOff>370417</xdr:colOff>
      <xdr:row>13</xdr:row>
      <xdr:rowOff>804333</xdr:rowOff>
    </xdr:to>
    <xdr:sp macro="" textlink="">
      <xdr:nvSpPr>
        <xdr:cNvPr id="21" name="Rechteck 52">
          <a:extLst>
            <a:ext uri="{FF2B5EF4-FFF2-40B4-BE49-F238E27FC236}">
              <a16:creationId xmlns:a16="http://schemas.microsoft.com/office/drawing/2014/main" id="{89A49CF5-73B7-497A-9763-88C3D4C737B9}"/>
            </a:ext>
          </a:extLst>
        </xdr:cNvPr>
        <xdr:cNvSpPr/>
      </xdr:nvSpPr>
      <xdr:spPr>
        <a:xfrm>
          <a:off x="10075333" y="6503460"/>
          <a:ext cx="5312834" cy="1640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5</xdr:col>
      <xdr:colOff>0</xdr:colOff>
      <xdr:row>14</xdr:row>
      <xdr:rowOff>183093</xdr:rowOff>
    </xdr:from>
    <xdr:to>
      <xdr:col>15</xdr:col>
      <xdr:colOff>0</xdr:colOff>
      <xdr:row>14</xdr:row>
      <xdr:rowOff>338667</xdr:rowOff>
    </xdr:to>
    <xdr:sp macro="" textlink="">
      <xdr:nvSpPr>
        <xdr:cNvPr id="22" name="Rechteck 52">
          <a:extLst>
            <a:ext uri="{FF2B5EF4-FFF2-40B4-BE49-F238E27FC236}">
              <a16:creationId xmlns:a16="http://schemas.microsoft.com/office/drawing/2014/main" id="{D234A6FD-D67C-4A11-8F86-9BB0A4212462}"/>
            </a:ext>
          </a:extLst>
        </xdr:cNvPr>
        <xdr:cNvSpPr/>
      </xdr:nvSpPr>
      <xdr:spPr>
        <a:xfrm>
          <a:off x="10064750" y="6935260"/>
          <a:ext cx="3810000" cy="15557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5</xdr:col>
      <xdr:colOff>0</xdr:colOff>
      <xdr:row>15</xdr:row>
      <xdr:rowOff>271990</xdr:rowOff>
    </xdr:from>
    <xdr:to>
      <xdr:col>18</xdr:col>
      <xdr:colOff>380999</xdr:colOff>
      <xdr:row>15</xdr:row>
      <xdr:rowOff>444500</xdr:rowOff>
    </xdr:to>
    <xdr:sp macro="" textlink="">
      <xdr:nvSpPr>
        <xdr:cNvPr id="23" name="Rechteck 52">
          <a:extLst>
            <a:ext uri="{FF2B5EF4-FFF2-40B4-BE49-F238E27FC236}">
              <a16:creationId xmlns:a16="http://schemas.microsoft.com/office/drawing/2014/main" id="{800FC75E-28C5-47A5-B0B8-E88123898C00}"/>
            </a:ext>
          </a:extLst>
        </xdr:cNvPr>
        <xdr:cNvSpPr/>
      </xdr:nvSpPr>
      <xdr:spPr>
        <a:xfrm>
          <a:off x="10064750" y="8241240"/>
          <a:ext cx="5333999" cy="17251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3</xdr:col>
      <xdr:colOff>10746</xdr:colOff>
      <xdr:row>23</xdr:row>
      <xdr:rowOff>21981</xdr:rowOff>
    </xdr:from>
    <xdr:to>
      <xdr:col>14</xdr:col>
      <xdr:colOff>379778</xdr:colOff>
      <xdr:row>23</xdr:row>
      <xdr:rowOff>190500</xdr:rowOff>
    </xdr:to>
    <xdr:sp macro="" textlink="">
      <xdr:nvSpPr>
        <xdr:cNvPr id="24" name="Rechteck 52">
          <a:extLst>
            <a:ext uri="{FF2B5EF4-FFF2-40B4-BE49-F238E27FC236}">
              <a16:creationId xmlns:a16="http://schemas.microsoft.com/office/drawing/2014/main" id="{E5AB2973-F5D6-4034-B4E9-939020F3CB16}"/>
            </a:ext>
          </a:extLst>
        </xdr:cNvPr>
        <xdr:cNvSpPr/>
      </xdr:nvSpPr>
      <xdr:spPr>
        <a:xfrm>
          <a:off x="9313496" y="10435981"/>
          <a:ext cx="4560032" cy="1685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7</xdr:col>
      <xdr:colOff>10583</xdr:colOff>
      <xdr:row>22</xdr:row>
      <xdr:rowOff>20025</xdr:rowOff>
    </xdr:from>
    <xdr:to>
      <xdr:col>23</xdr:col>
      <xdr:colOff>0</xdr:colOff>
      <xdr:row>22</xdr:row>
      <xdr:rowOff>158749</xdr:rowOff>
    </xdr:to>
    <xdr:sp macro="" textlink="">
      <xdr:nvSpPr>
        <xdr:cNvPr id="25" name="Rechteck 52">
          <a:extLst>
            <a:ext uri="{FF2B5EF4-FFF2-40B4-BE49-F238E27FC236}">
              <a16:creationId xmlns:a16="http://schemas.microsoft.com/office/drawing/2014/main" id="{D9AC443D-07B4-401D-AEFC-611E280E70CB}"/>
            </a:ext>
          </a:extLst>
        </xdr:cNvPr>
        <xdr:cNvSpPr/>
      </xdr:nvSpPr>
      <xdr:spPr>
        <a:xfrm flipV="1">
          <a:off x="10837333" y="10232942"/>
          <a:ext cx="6085417" cy="13872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3</xdr:col>
      <xdr:colOff>3419</xdr:colOff>
      <xdr:row>19</xdr:row>
      <xdr:rowOff>36636</xdr:rowOff>
    </xdr:from>
    <xdr:to>
      <xdr:col>7</xdr:col>
      <xdr:colOff>10583</xdr:colOff>
      <xdr:row>19</xdr:row>
      <xdr:rowOff>169333</xdr:rowOff>
    </xdr:to>
    <xdr:sp macro="" textlink="">
      <xdr:nvSpPr>
        <xdr:cNvPr id="27" name="Rechteck 52">
          <a:extLst>
            <a:ext uri="{FF2B5EF4-FFF2-40B4-BE49-F238E27FC236}">
              <a16:creationId xmlns:a16="http://schemas.microsoft.com/office/drawing/2014/main" id="{48A26C78-E499-456C-A945-7C4D14446F2B}"/>
            </a:ext>
          </a:extLst>
        </xdr:cNvPr>
        <xdr:cNvSpPr/>
      </xdr:nvSpPr>
      <xdr:spPr>
        <a:xfrm>
          <a:off x="9306169" y="9646303"/>
          <a:ext cx="1531164" cy="13269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3</xdr:col>
      <xdr:colOff>10745</xdr:colOff>
      <xdr:row>26</xdr:row>
      <xdr:rowOff>100136</xdr:rowOff>
    </xdr:from>
    <xdr:to>
      <xdr:col>23</xdr:col>
      <xdr:colOff>20271</xdr:colOff>
      <xdr:row>26</xdr:row>
      <xdr:rowOff>240324</xdr:rowOff>
    </xdr:to>
    <xdr:sp macro="" textlink="">
      <xdr:nvSpPr>
        <xdr:cNvPr id="38" name="Rechteck 52">
          <a:extLst>
            <a:ext uri="{FF2B5EF4-FFF2-40B4-BE49-F238E27FC236}">
              <a16:creationId xmlns:a16="http://schemas.microsoft.com/office/drawing/2014/main" id="{41568B0E-8C8A-4B10-80FE-38FB4575DE9F}"/>
            </a:ext>
          </a:extLst>
        </xdr:cNvPr>
        <xdr:cNvSpPr/>
      </xdr:nvSpPr>
      <xdr:spPr>
        <a:xfrm flipV="1">
          <a:off x="9313495" y="10556469"/>
          <a:ext cx="7629526" cy="14018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3</xdr:col>
      <xdr:colOff>7490</xdr:colOff>
      <xdr:row>27</xdr:row>
      <xdr:rowOff>106648</xdr:rowOff>
    </xdr:from>
    <xdr:to>
      <xdr:col>22</xdr:col>
      <xdr:colOff>380999</xdr:colOff>
      <xdr:row>27</xdr:row>
      <xdr:rowOff>264583</xdr:rowOff>
    </xdr:to>
    <xdr:sp macro="" textlink="">
      <xdr:nvSpPr>
        <xdr:cNvPr id="40" name="Rechteck 52">
          <a:extLst>
            <a:ext uri="{FF2B5EF4-FFF2-40B4-BE49-F238E27FC236}">
              <a16:creationId xmlns:a16="http://schemas.microsoft.com/office/drawing/2014/main" id="{58F401E1-19E5-49BB-B5BE-3C668ADE5814}"/>
            </a:ext>
          </a:extLst>
        </xdr:cNvPr>
        <xdr:cNvSpPr/>
      </xdr:nvSpPr>
      <xdr:spPr>
        <a:xfrm>
          <a:off x="9310240" y="11568398"/>
          <a:ext cx="7612509" cy="15793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3</xdr:col>
      <xdr:colOff>0</xdr:colOff>
      <xdr:row>16</xdr:row>
      <xdr:rowOff>84666</xdr:rowOff>
    </xdr:from>
    <xdr:to>
      <xdr:col>6</xdr:col>
      <xdr:colOff>377582</xdr:colOff>
      <xdr:row>16</xdr:row>
      <xdr:rowOff>229983</xdr:rowOff>
    </xdr:to>
    <xdr:sp macro="" textlink="">
      <xdr:nvSpPr>
        <xdr:cNvPr id="46" name="Rechteck 52">
          <a:extLst>
            <a:ext uri="{FF2B5EF4-FFF2-40B4-BE49-F238E27FC236}">
              <a16:creationId xmlns:a16="http://schemas.microsoft.com/office/drawing/2014/main" id="{58F401E1-19E5-49BB-B5BE-3C668ADE5814}"/>
            </a:ext>
          </a:extLst>
        </xdr:cNvPr>
        <xdr:cNvSpPr/>
      </xdr:nvSpPr>
      <xdr:spPr>
        <a:xfrm>
          <a:off x="9302750" y="8276166"/>
          <a:ext cx="1520582" cy="14531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22</xdr:col>
      <xdr:colOff>369032</xdr:colOff>
      <xdr:row>18</xdr:row>
      <xdr:rowOff>137583</xdr:rowOff>
    </xdr:to>
    <xdr:sp macro="" textlink="">
      <xdr:nvSpPr>
        <xdr:cNvPr id="47" name="Rechteck 52">
          <a:extLst>
            <a:ext uri="{FF2B5EF4-FFF2-40B4-BE49-F238E27FC236}">
              <a16:creationId xmlns:a16="http://schemas.microsoft.com/office/drawing/2014/main" id="{E5AB2973-F5D6-4034-B4E9-939020F3CB16}"/>
            </a:ext>
          </a:extLst>
        </xdr:cNvPr>
        <xdr:cNvSpPr/>
      </xdr:nvSpPr>
      <xdr:spPr>
        <a:xfrm>
          <a:off x="12350750" y="9408583"/>
          <a:ext cx="4560032" cy="13758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3</xdr:col>
      <xdr:colOff>4233</xdr:colOff>
      <xdr:row>21</xdr:row>
      <xdr:rowOff>25400</xdr:rowOff>
    </xdr:from>
    <xdr:to>
      <xdr:col>14</xdr:col>
      <xdr:colOff>373265</xdr:colOff>
      <xdr:row>21</xdr:row>
      <xdr:rowOff>193919</xdr:rowOff>
    </xdr:to>
    <xdr:sp macro="" textlink="">
      <xdr:nvSpPr>
        <xdr:cNvPr id="48" name="Rechteck 52">
          <a:extLst>
            <a:ext uri="{FF2B5EF4-FFF2-40B4-BE49-F238E27FC236}">
              <a16:creationId xmlns:a16="http://schemas.microsoft.com/office/drawing/2014/main" id="{E5AB2973-F5D6-4034-B4E9-939020F3CB16}"/>
            </a:ext>
          </a:extLst>
        </xdr:cNvPr>
        <xdr:cNvSpPr/>
      </xdr:nvSpPr>
      <xdr:spPr>
        <a:xfrm>
          <a:off x="9306983" y="10037233"/>
          <a:ext cx="4560032" cy="1685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7</xdr:col>
      <xdr:colOff>10583</xdr:colOff>
      <xdr:row>19</xdr:row>
      <xdr:rowOff>201080</xdr:rowOff>
    </xdr:from>
    <xdr:to>
      <xdr:col>22</xdr:col>
      <xdr:colOff>370417</xdr:colOff>
      <xdr:row>20</xdr:row>
      <xdr:rowOff>148166</xdr:rowOff>
    </xdr:to>
    <xdr:sp macro="" textlink="">
      <xdr:nvSpPr>
        <xdr:cNvPr id="49" name="Rechteck 52">
          <a:extLst>
            <a:ext uri="{FF2B5EF4-FFF2-40B4-BE49-F238E27FC236}">
              <a16:creationId xmlns:a16="http://schemas.microsoft.com/office/drawing/2014/main" id="{D9AC443D-07B4-401D-AEFC-611E280E70CB}"/>
            </a:ext>
          </a:extLst>
        </xdr:cNvPr>
        <xdr:cNvSpPr/>
      </xdr:nvSpPr>
      <xdr:spPr>
        <a:xfrm flipV="1">
          <a:off x="10837333" y="9810747"/>
          <a:ext cx="6074834" cy="14816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7</xdr:col>
      <xdr:colOff>21167</xdr:colOff>
      <xdr:row>17</xdr:row>
      <xdr:rowOff>31747</xdr:rowOff>
    </xdr:from>
    <xdr:to>
      <xdr:col>23</xdr:col>
      <xdr:colOff>0</xdr:colOff>
      <xdr:row>17</xdr:row>
      <xdr:rowOff>179916</xdr:rowOff>
    </xdr:to>
    <xdr:sp macro="" textlink="">
      <xdr:nvSpPr>
        <xdr:cNvPr id="50" name="Rechteck 52">
          <a:extLst>
            <a:ext uri="{FF2B5EF4-FFF2-40B4-BE49-F238E27FC236}">
              <a16:creationId xmlns:a16="http://schemas.microsoft.com/office/drawing/2014/main" id="{D9AC443D-07B4-401D-AEFC-611E280E70CB}"/>
            </a:ext>
          </a:extLst>
        </xdr:cNvPr>
        <xdr:cNvSpPr/>
      </xdr:nvSpPr>
      <xdr:spPr>
        <a:xfrm flipV="1">
          <a:off x="10847917" y="9143997"/>
          <a:ext cx="6074833" cy="14816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3</xdr:col>
      <xdr:colOff>0</xdr:colOff>
      <xdr:row>12</xdr:row>
      <xdr:rowOff>105833</xdr:rowOff>
    </xdr:from>
    <xdr:to>
      <xdr:col>22</xdr:col>
      <xdr:colOff>367080</xdr:colOff>
      <xdr:row>12</xdr:row>
      <xdr:rowOff>281191</xdr:rowOff>
    </xdr:to>
    <xdr:sp macro="" textlink="">
      <xdr:nvSpPr>
        <xdr:cNvPr id="51" name="Rechteck 52">
          <a:extLst>
            <a:ext uri="{FF2B5EF4-FFF2-40B4-BE49-F238E27FC236}">
              <a16:creationId xmlns:a16="http://schemas.microsoft.com/office/drawing/2014/main" id="{D9AC443D-07B4-401D-AEFC-611E280E70CB}"/>
            </a:ext>
          </a:extLst>
        </xdr:cNvPr>
        <xdr:cNvSpPr/>
      </xdr:nvSpPr>
      <xdr:spPr>
        <a:xfrm flipV="1">
          <a:off x="9302750" y="4953000"/>
          <a:ext cx="7606080" cy="17535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3</xdr:col>
      <xdr:colOff>0</xdr:colOff>
      <xdr:row>11</xdr:row>
      <xdr:rowOff>285750</xdr:rowOff>
    </xdr:from>
    <xdr:to>
      <xdr:col>22</xdr:col>
      <xdr:colOff>367080</xdr:colOff>
      <xdr:row>11</xdr:row>
      <xdr:rowOff>461108</xdr:rowOff>
    </xdr:to>
    <xdr:sp macro="" textlink="">
      <xdr:nvSpPr>
        <xdr:cNvPr id="52" name="Rechteck 52">
          <a:extLst>
            <a:ext uri="{FF2B5EF4-FFF2-40B4-BE49-F238E27FC236}">
              <a16:creationId xmlns:a16="http://schemas.microsoft.com/office/drawing/2014/main" id="{D9AC443D-07B4-401D-AEFC-611E280E70CB}"/>
            </a:ext>
          </a:extLst>
        </xdr:cNvPr>
        <xdr:cNvSpPr/>
      </xdr:nvSpPr>
      <xdr:spPr>
        <a:xfrm flipV="1">
          <a:off x="9302750" y="4423833"/>
          <a:ext cx="7606080" cy="17535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5</xdr:col>
      <xdr:colOff>10583</xdr:colOff>
      <xdr:row>25</xdr:row>
      <xdr:rowOff>42334</xdr:rowOff>
    </xdr:from>
    <xdr:to>
      <xdr:col>12</xdr:col>
      <xdr:colOff>369116</xdr:colOff>
      <xdr:row>25</xdr:row>
      <xdr:rowOff>190500</xdr:rowOff>
    </xdr:to>
    <xdr:sp macro="" textlink="">
      <xdr:nvSpPr>
        <xdr:cNvPr id="53" name="Rechteck 52">
          <a:extLst>
            <a:ext uri="{FF2B5EF4-FFF2-40B4-BE49-F238E27FC236}">
              <a16:creationId xmlns:a16="http://schemas.microsoft.com/office/drawing/2014/main" id="{F14B0842-96E5-46C3-B8C2-413BC3D4ABE9}"/>
            </a:ext>
          </a:extLst>
        </xdr:cNvPr>
        <xdr:cNvSpPr/>
      </xdr:nvSpPr>
      <xdr:spPr>
        <a:xfrm>
          <a:off x="10075333" y="10900834"/>
          <a:ext cx="3025533" cy="14816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3</xdr:col>
      <xdr:colOff>0</xdr:colOff>
      <xdr:row>10</xdr:row>
      <xdr:rowOff>349250</xdr:rowOff>
    </xdr:from>
    <xdr:to>
      <xdr:col>6</xdr:col>
      <xdr:colOff>377582</xdr:colOff>
      <xdr:row>10</xdr:row>
      <xdr:rowOff>492125</xdr:rowOff>
    </xdr:to>
    <xdr:sp macro="" textlink="">
      <xdr:nvSpPr>
        <xdr:cNvPr id="55" name="Rechteck 52">
          <a:extLst>
            <a:ext uri="{FF2B5EF4-FFF2-40B4-BE49-F238E27FC236}">
              <a16:creationId xmlns:a16="http://schemas.microsoft.com/office/drawing/2014/main" id="{EEC37308-C026-458F-9C45-10F880253895}"/>
            </a:ext>
          </a:extLst>
        </xdr:cNvPr>
        <xdr:cNvSpPr/>
      </xdr:nvSpPr>
      <xdr:spPr>
        <a:xfrm>
          <a:off x="9302750" y="3630083"/>
          <a:ext cx="1520582" cy="142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3</xdr:col>
      <xdr:colOff>0</xdr:colOff>
      <xdr:row>7</xdr:row>
      <xdr:rowOff>201083</xdr:rowOff>
    </xdr:from>
    <xdr:to>
      <xdr:col>22</xdr:col>
      <xdr:colOff>367080</xdr:colOff>
      <xdr:row>7</xdr:row>
      <xdr:rowOff>376441</xdr:rowOff>
    </xdr:to>
    <xdr:sp macro="" textlink="">
      <xdr:nvSpPr>
        <xdr:cNvPr id="56" name="Rechteck 52">
          <a:extLst>
            <a:ext uri="{FF2B5EF4-FFF2-40B4-BE49-F238E27FC236}">
              <a16:creationId xmlns:a16="http://schemas.microsoft.com/office/drawing/2014/main" id="{D9AC443D-07B4-401D-AEFC-611E280E70CB}"/>
            </a:ext>
          </a:extLst>
        </xdr:cNvPr>
        <xdr:cNvSpPr/>
      </xdr:nvSpPr>
      <xdr:spPr>
        <a:xfrm flipV="1">
          <a:off x="9302750" y="1915583"/>
          <a:ext cx="7606080" cy="17535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3</xdr:col>
      <xdr:colOff>0</xdr:colOff>
      <xdr:row>24</xdr:row>
      <xdr:rowOff>42334</xdr:rowOff>
    </xdr:from>
    <xdr:to>
      <xdr:col>22</xdr:col>
      <xdr:colOff>373509</xdr:colOff>
      <xdr:row>24</xdr:row>
      <xdr:rowOff>200269</xdr:rowOff>
    </xdr:to>
    <xdr:sp macro="" textlink="">
      <xdr:nvSpPr>
        <xdr:cNvPr id="26" name="Rechteck 52">
          <a:extLst>
            <a:ext uri="{FF2B5EF4-FFF2-40B4-BE49-F238E27FC236}">
              <a16:creationId xmlns:a16="http://schemas.microsoft.com/office/drawing/2014/main" id="{58F401E1-19E5-49BB-B5BE-3C668ADE5814}"/>
            </a:ext>
          </a:extLst>
        </xdr:cNvPr>
        <xdr:cNvSpPr/>
      </xdr:nvSpPr>
      <xdr:spPr>
        <a:xfrm>
          <a:off x="9302750" y="10657417"/>
          <a:ext cx="7612509" cy="15793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%20-%20TBILISI\06__PROJEKTBEARBEITUNG\07_Action%20Plan\02_Action%20Plan%20Tool\01_AP%201st%20draft_09.11.2021\alt\20211022_Tbilisi_Action%20plan_draft_IC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 Data"/>
      <sheetName val="Action Plan"/>
      <sheetName val="Monitoring Plan"/>
      <sheetName val="Gantt Chart"/>
      <sheetName val="ToRs"/>
    </sheetNames>
    <sheetDataSet>
      <sheetData sheetId="0">
        <row r="1">
          <cell r="A1" t="str">
            <v>Tbilisi Solid Waste Project – Tbilisi Municipal Solid Waste Strategy - Reference No.:  842/60811</v>
          </cell>
        </row>
        <row r="4">
          <cell r="B4">
            <v>0</v>
          </cell>
        </row>
        <row r="17">
          <cell r="A17" t="str">
            <v>General</v>
          </cell>
          <cell r="B17" t="str">
            <v>General</v>
          </cell>
          <cell r="C17" t="str">
            <v>Prevention</v>
          </cell>
        </row>
        <row r="18">
          <cell r="A18" t="str">
            <v>Food waste</v>
          </cell>
          <cell r="B18" t="str">
            <v>HHW and commercial waste</v>
          </cell>
          <cell r="C18" t="str">
            <v>Recycling &amp; treatment</v>
          </cell>
        </row>
        <row r="19">
          <cell r="A19" t="str">
            <v>Paper waste</v>
          </cell>
          <cell r="B19" t="str">
            <v>EPR streams</v>
          </cell>
          <cell r="C19" t="str">
            <v>Others</v>
          </cell>
        </row>
        <row r="20">
          <cell r="A20" t="str">
            <v>Packaging waste</v>
          </cell>
          <cell r="B20" t="str">
            <v>Green and market waste</v>
          </cell>
        </row>
        <row r="21">
          <cell r="A21" t="str">
            <v>WEEE</v>
          </cell>
          <cell r="B21" t="str">
            <v>Bulky waste</v>
          </cell>
        </row>
        <row r="22">
          <cell r="A22" t="str">
            <v>Others</v>
          </cell>
          <cell r="B22" t="str">
            <v>CDW</v>
          </cell>
        </row>
        <row r="23">
          <cell r="B23" t="str">
            <v>HW from households</v>
          </cell>
        </row>
        <row r="24">
          <cell r="B24" t="str">
            <v>Biodegradable waste</v>
          </cell>
        </row>
        <row r="25">
          <cell r="B25" t="str">
            <v>Others</v>
          </cell>
        </row>
        <row r="31">
          <cell r="A31" t="str">
            <v>Collection &amp; transport</v>
          </cell>
          <cell r="B31" t="str">
            <v>Tariff setting</v>
          </cell>
          <cell r="C31" t="str">
            <v>-</v>
          </cell>
          <cell r="D31" t="str">
            <v>-</v>
          </cell>
        </row>
        <row r="32">
          <cell r="A32" t="str">
            <v>Treatment</v>
          </cell>
          <cell r="B32" t="str">
            <v>Costs</v>
          </cell>
        </row>
        <row r="33">
          <cell r="A33" t="str">
            <v>Disposal</v>
          </cell>
          <cell r="B33" t="str">
            <v>Revenues</v>
          </cell>
        </row>
        <row r="34">
          <cell r="B34" t="str">
            <v>Funding/loans</v>
          </cell>
        </row>
      </sheetData>
      <sheetData sheetId="1">
        <row r="3">
          <cell r="F3" t="str">
            <v>WP No.</v>
          </cell>
        </row>
      </sheetData>
      <sheetData sheetId="2" refreshError="1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G59"/>
  <sheetViews>
    <sheetView showGridLines="0" topLeftCell="A16" zoomScaleNormal="100" workbookViewId="0">
      <selection activeCell="A2" sqref="A2:G2"/>
    </sheetView>
  </sheetViews>
  <sheetFormatPr defaultColWidth="11.42578125" defaultRowHeight="15"/>
  <cols>
    <col min="1" max="1" width="4.28515625" style="22" customWidth="1"/>
    <col min="2" max="5" width="29.140625" style="22" customWidth="1"/>
    <col min="6" max="6" width="25.85546875" style="22" customWidth="1"/>
    <col min="7" max="7" width="27.42578125" style="22" customWidth="1"/>
    <col min="8" max="8" width="18.7109375" style="22" customWidth="1"/>
    <col min="9" max="16384" width="11.42578125" style="22"/>
  </cols>
  <sheetData>
    <row r="1" spans="1:7" ht="21" customHeight="1">
      <c r="G1" s="232" t="s">
        <v>319</v>
      </c>
    </row>
    <row r="2" spans="1:7" s="20" customFormat="1" ht="33" customHeight="1">
      <c r="A2" s="250" t="s">
        <v>343</v>
      </c>
      <c r="B2" s="251"/>
      <c r="C2" s="251"/>
      <c r="D2" s="251"/>
      <c r="E2" s="251"/>
      <c r="F2" s="251"/>
      <c r="G2" s="252"/>
    </row>
    <row r="3" spans="1:7" s="21" customFormat="1" ht="24.95" customHeight="1">
      <c r="A3" s="253" t="s">
        <v>320</v>
      </c>
      <c r="B3" s="254"/>
      <c r="C3" s="254"/>
      <c r="D3" s="254"/>
      <c r="E3" s="254"/>
      <c r="F3" s="254"/>
      <c r="G3" s="255"/>
    </row>
    <row r="4" spans="1:7" ht="15" customHeight="1">
      <c r="A4" s="87"/>
      <c r="B4" s="23"/>
      <c r="C4" s="23"/>
      <c r="D4" s="23"/>
      <c r="E4" s="24"/>
      <c r="F4" s="16"/>
      <c r="G4" s="89"/>
    </row>
    <row r="5" spans="1:7" s="21" customFormat="1" ht="15" customHeight="1">
      <c r="A5" s="247" t="s">
        <v>26</v>
      </c>
      <c r="B5" s="248"/>
      <c r="C5" s="248"/>
      <c r="D5" s="248"/>
      <c r="E5" s="248"/>
      <c r="F5" s="248"/>
      <c r="G5" s="249"/>
    </row>
    <row r="6" spans="1:7" ht="15" customHeight="1">
      <c r="A6" s="87"/>
      <c r="B6" s="5"/>
      <c r="C6" s="23"/>
      <c r="D6" s="23"/>
      <c r="E6" s="16"/>
      <c r="F6" s="16"/>
      <c r="G6" s="89"/>
    </row>
    <row r="7" spans="1:7" ht="15" customHeight="1">
      <c r="A7" s="87"/>
      <c r="B7" s="203" t="s">
        <v>27</v>
      </c>
      <c r="C7" s="23"/>
      <c r="D7" s="23"/>
      <c r="E7" s="16"/>
      <c r="F7" s="16"/>
      <c r="G7" s="89"/>
    </row>
    <row r="8" spans="1:7" s="21" customFormat="1" ht="15" customHeight="1">
      <c r="A8" s="196"/>
      <c r="B8" s="25" t="s">
        <v>28</v>
      </c>
      <c r="C8" s="16"/>
      <c r="D8" s="16"/>
      <c r="E8" s="16"/>
      <c r="F8" s="16"/>
      <c r="G8" s="197"/>
    </row>
    <row r="9" spans="1:7" s="21" customFormat="1" ht="15" customHeight="1">
      <c r="A9" s="196"/>
      <c r="B9" s="25" t="s">
        <v>29</v>
      </c>
      <c r="C9" s="16"/>
      <c r="D9" s="16"/>
      <c r="E9" s="16"/>
      <c r="F9" s="16"/>
      <c r="G9" s="197"/>
    </row>
    <row r="10" spans="1:7" s="21" customFormat="1" ht="15" customHeight="1">
      <c r="A10" s="196"/>
      <c r="B10" s="25" t="s">
        <v>30</v>
      </c>
      <c r="C10" s="16"/>
      <c r="D10" s="16"/>
      <c r="E10" s="16"/>
      <c r="F10" s="16"/>
      <c r="G10" s="197"/>
    </row>
    <row r="11" spans="1:7" s="21" customFormat="1" ht="15" customHeight="1">
      <c r="A11" s="196"/>
      <c r="B11" s="25" t="s">
        <v>31</v>
      </c>
      <c r="C11" s="16"/>
      <c r="D11" s="16"/>
      <c r="E11" s="16"/>
      <c r="F11" s="16"/>
      <c r="G11" s="197"/>
    </row>
    <row r="12" spans="1:7" s="21" customFormat="1" ht="15" customHeight="1">
      <c r="A12" s="196"/>
      <c r="B12" s="25" t="s">
        <v>32</v>
      </c>
      <c r="C12" s="16"/>
      <c r="D12" s="16"/>
      <c r="E12" s="16"/>
      <c r="F12" s="16"/>
      <c r="G12" s="197"/>
    </row>
    <row r="13" spans="1:7" s="21" customFormat="1" ht="15" customHeight="1">
      <c r="A13" s="196"/>
      <c r="B13" s="25" t="s">
        <v>33</v>
      </c>
      <c r="C13" s="16"/>
      <c r="D13" s="16"/>
      <c r="E13" s="16"/>
      <c r="F13" s="16"/>
      <c r="G13" s="197"/>
    </row>
    <row r="14" spans="1:7" s="21" customFormat="1" ht="15" customHeight="1">
      <c r="A14" s="196"/>
      <c r="B14" s="25" t="s">
        <v>34</v>
      </c>
      <c r="C14" s="16"/>
      <c r="D14" s="16"/>
      <c r="E14" s="16"/>
      <c r="F14" s="16"/>
      <c r="G14" s="197"/>
    </row>
    <row r="15" spans="1:7" ht="15" customHeight="1">
      <c r="A15" s="87"/>
      <c r="B15" s="24"/>
      <c r="C15" s="23"/>
      <c r="D15" s="23"/>
      <c r="E15" s="24"/>
      <c r="F15" s="16"/>
      <c r="G15" s="89"/>
    </row>
    <row r="16" spans="1:7" s="21" customFormat="1" ht="15" customHeight="1">
      <c r="A16" s="247" t="s">
        <v>35</v>
      </c>
      <c r="B16" s="248"/>
      <c r="C16" s="248"/>
      <c r="D16" s="248"/>
      <c r="E16" s="248"/>
      <c r="F16" s="248"/>
      <c r="G16" s="249"/>
    </row>
    <row r="17" spans="1:7" ht="15" customHeight="1">
      <c r="A17" s="87"/>
      <c r="B17" s="16"/>
      <c r="C17" s="16"/>
      <c r="D17" s="16"/>
      <c r="E17" s="24"/>
      <c r="F17" s="16"/>
      <c r="G17" s="89"/>
    </row>
    <row r="18" spans="1:7" ht="20.100000000000001" customHeight="1">
      <c r="A18" s="87"/>
      <c r="B18" s="256" t="s">
        <v>36</v>
      </c>
      <c r="C18" s="257"/>
      <c r="D18" s="258"/>
      <c r="E18" s="24"/>
      <c r="F18" s="16"/>
      <c r="G18" s="89"/>
    </row>
    <row r="19" spans="1:7" ht="28.5">
      <c r="A19" s="87"/>
      <c r="B19" s="70" t="s">
        <v>37</v>
      </c>
      <c r="C19" s="46" t="s">
        <v>38</v>
      </c>
      <c r="D19" s="71" t="s">
        <v>39</v>
      </c>
      <c r="E19" s="24"/>
      <c r="F19" s="24"/>
      <c r="G19" s="89"/>
    </row>
    <row r="20" spans="1:7" ht="20.100000000000001" customHeight="1">
      <c r="A20" s="87"/>
      <c r="B20" s="256" t="s">
        <v>40</v>
      </c>
      <c r="C20" s="257"/>
      <c r="D20" s="258"/>
      <c r="E20" s="24"/>
      <c r="F20" s="24"/>
      <c r="G20" s="89"/>
    </row>
    <row r="21" spans="1:7" ht="15" customHeight="1">
      <c r="A21" s="87"/>
      <c r="B21" s="6" t="s">
        <v>41</v>
      </c>
      <c r="C21" s="18" t="s">
        <v>41</v>
      </c>
      <c r="D21" s="18" t="s">
        <v>41</v>
      </c>
      <c r="E21" s="15"/>
      <c r="F21" s="24"/>
      <c r="G21" s="89"/>
    </row>
    <row r="22" spans="1:7" ht="31.9" customHeight="1">
      <c r="A22" s="87"/>
      <c r="B22" s="6" t="s">
        <v>42</v>
      </c>
      <c r="C22" s="18" t="s">
        <v>48</v>
      </c>
      <c r="D22" s="18" t="s">
        <v>48</v>
      </c>
      <c r="E22" s="24"/>
      <c r="F22" s="24"/>
      <c r="G22" s="89"/>
    </row>
    <row r="23" spans="1:7" ht="15" customHeight="1">
      <c r="A23" s="87"/>
      <c r="B23" s="6" t="s">
        <v>43</v>
      </c>
      <c r="C23" s="6" t="s">
        <v>49</v>
      </c>
      <c r="D23" s="6" t="s">
        <v>49</v>
      </c>
      <c r="E23" s="24"/>
      <c r="F23" s="24"/>
      <c r="G23" s="89"/>
    </row>
    <row r="24" spans="1:7" ht="28.5">
      <c r="A24" s="87"/>
      <c r="B24" s="6" t="s">
        <v>44</v>
      </c>
      <c r="C24" s="6" t="s">
        <v>50</v>
      </c>
      <c r="D24" s="18" t="s">
        <v>52</v>
      </c>
      <c r="E24" s="15"/>
      <c r="F24" s="24"/>
      <c r="G24" s="89"/>
    </row>
    <row r="25" spans="1:7" ht="42.75">
      <c r="A25" s="87"/>
      <c r="B25" s="29" t="s">
        <v>45</v>
      </c>
      <c r="C25" s="17" t="s">
        <v>51</v>
      </c>
      <c r="D25" s="18" t="s">
        <v>53</v>
      </c>
      <c r="E25" s="15"/>
      <c r="F25" s="15"/>
      <c r="G25" s="88"/>
    </row>
    <row r="26" spans="1:7" ht="28.5">
      <c r="A26" s="87"/>
      <c r="B26" s="17" t="s">
        <v>46</v>
      </c>
      <c r="C26" s="18" t="s">
        <v>52</v>
      </c>
      <c r="D26" s="72"/>
      <c r="E26" s="24"/>
      <c r="F26" s="15"/>
      <c r="G26" s="88"/>
    </row>
    <row r="27" spans="1:7" ht="42.75">
      <c r="A27" s="87"/>
      <c r="B27" s="6" t="s">
        <v>47</v>
      </c>
      <c r="C27" s="18" t="s">
        <v>53</v>
      </c>
      <c r="D27" s="73"/>
      <c r="E27" s="24"/>
      <c r="F27" s="15"/>
      <c r="G27" s="88"/>
    </row>
    <row r="28" spans="1:7" ht="28.5">
      <c r="A28" s="87"/>
      <c r="B28" s="74"/>
      <c r="C28" s="29" t="s">
        <v>54</v>
      </c>
      <c r="D28" s="73"/>
      <c r="E28" s="24"/>
      <c r="F28" s="15"/>
      <c r="G28" s="88"/>
    </row>
    <row r="29" spans="1:7" ht="15" customHeight="1">
      <c r="A29" s="87"/>
      <c r="B29" s="75"/>
      <c r="C29" s="6" t="s">
        <v>47</v>
      </c>
      <c r="D29" s="76"/>
      <c r="E29" s="15"/>
      <c r="F29" s="15"/>
      <c r="G29" s="88"/>
    </row>
    <row r="30" spans="1:7" ht="15" customHeight="1">
      <c r="A30" s="87"/>
      <c r="B30" s="66"/>
      <c r="C30" s="65"/>
      <c r="D30" s="66"/>
      <c r="E30" s="66"/>
      <c r="F30" s="66"/>
      <c r="G30" s="89"/>
    </row>
    <row r="31" spans="1:7" ht="20.100000000000001" customHeight="1">
      <c r="A31" s="87"/>
      <c r="B31" s="256" t="s">
        <v>55</v>
      </c>
      <c r="C31" s="257"/>
      <c r="D31" s="257"/>
      <c r="E31" s="258"/>
      <c r="F31" s="85"/>
      <c r="G31" s="89"/>
    </row>
    <row r="32" spans="1:7" ht="28.5">
      <c r="A32" s="87"/>
      <c r="B32" s="14" t="s">
        <v>56</v>
      </c>
      <c r="C32" s="14" t="s">
        <v>57</v>
      </c>
      <c r="D32" s="158" t="s">
        <v>58</v>
      </c>
      <c r="E32" s="14" t="s">
        <v>59</v>
      </c>
      <c r="F32" s="86"/>
      <c r="G32" s="89"/>
    </row>
    <row r="33" spans="1:7" ht="20.100000000000001" customHeight="1">
      <c r="A33" s="87"/>
      <c r="B33" s="244" t="s">
        <v>60</v>
      </c>
      <c r="C33" s="245"/>
      <c r="D33" s="245"/>
      <c r="E33" s="246"/>
      <c r="F33" s="86"/>
      <c r="G33" s="89"/>
    </row>
    <row r="34" spans="1:7" ht="15" customHeight="1">
      <c r="A34" s="87"/>
      <c r="B34" s="6" t="s">
        <v>61</v>
      </c>
      <c r="C34" s="6" t="s">
        <v>62</v>
      </c>
      <c r="D34" s="67" t="s">
        <v>11</v>
      </c>
      <c r="E34" s="67" t="s">
        <v>11</v>
      </c>
      <c r="F34" s="24"/>
      <c r="G34" s="89"/>
    </row>
    <row r="35" spans="1:7" ht="15" customHeight="1">
      <c r="A35" s="87"/>
      <c r="B35" s="6" t="s">
        <v>63</v>
      </c>
      <c r="C35" s="6" t="s">
        <v>64</v>
      </c>
      <c r="D35" s="67"/>
      <c r="E35" s="67"/>
      <c r="F35" s="24"/>
      <c r="G35" s="89"/>
    </row>
    <row r="36" spans="1:7" ht="15" customHeight="1">
      <c r="A36" s="87"/>
      <c r="B36" s="17" t="s">
        <v>65</v>
      </c>
      <c r="C36" s="17" t="s">
        <v>66</v>
      </c>
      <c r="D36" s="68"/>
      <c r="E36" s="68"/>
      <c r="F36" s="24"/>
      <c r="G36" s="89"/>
    </row>
    <row r="37" spans="1:7" ht="42.75">
      <c r="A37" s="87"/>
      <c r="B37" s="18" t="s">
        <v>67</v>
      </c>
      <c r="C37" s="6" t="s">
        <v>68</v>
      </c>
      <c r="D37" s="67"/>
      <c r="E37" s="67"/>
      <c r="F37" s="24"/>
      <c r="G37" s="89"/>
    </row>
    <row r="38" spans="1:7" s="21" customFormat="1" ht="18.600000000000001" customHeight="1">
      <c r="A38" s="196"/>
      <c r="B38" s="25"/>
      <c r="C38" s="25" t="s">
        <v>252</v>
      </c>
      <c r="D38" s="25"/>
      <c r="E38" s="25"/>
      <c r="F38" s="25"/>
      <c r="G38" s="197"/>
    </row>
    <row r="39" spans="1:7" ht="15" customHeight="1">
      <c r="A39" s="87"/>
      <c r="B39" s="24"/>
      <c r="C39" s="24"/>
      <c r="D39" s="24"/>
      <c r="E39" s="24"/>
      <c r="F39" s="24"/>
      <c r="G39" s="89"/>
    </row>
    <row r="40" spans="1:7" ht="20.100000000000001" customHeight="1">
      <c r="A40" s="87"/>
      <c r="B40" s="77" t="s">
        <v>69</v>
      </c>
      <c r="C40" s="78" t="s">
        <v>73</v>
      </c>
      <c r="D40" s="78" t="s">
        <v>77</v>
      </c>
      <c r="E40" s="24"/>
      <c r="F40" s="24"/>
      <c r="G40" s="89"/>
    </row>
    <row r="41" spans="1:7" ht="15" customHeight="1">
      <c r="A41" s="87"/>
      <c r="B41" s="79" t="s">
        <v>70</v>
      </c>
      <c r="C41" s="14" t="s">
        <v>74</v>
      </c>
      <c r="D41" s="158" t="s">
        <v>23</v>
      </c>
      <c r="E41" s="24"/>
      <c r="F41" s="24"/>
      <c r="G41" s="89"/>
    </row>
    <row r="42" spans="1:7" ht="15" customHeight="1">
      <c r="A42" s="87"/>
      <c r="B42" s="80" t="s">
        <v>71</v>
      </c>
      <c r="C42" s="14" t="s">
        <v>75</v>
      </c>
      <c r="D42" s="158" t="s">
        <v>24</v>
      </c>
      <c r="E42" s="24"/>
      <c r="F42" s="24"/>
      <c r="G42" s="89"/>
    </row>
    <row r="43" spans="1:7" ht="15" customHeight="1">
      <c r="A43" s="87"/>
      <c r="B43" s="81" t="s">
        <v>72</v>
      </c>
      <c r="C43" s="14" t="s">
        <v>76</v>
      </c>
      <c r="D43" s="158" t="s">
        <v>25</v>
      </c>
      <c r="E43" s="24"/>
      <c r="F43" s="24"/>
      <c r="G43" s="89"/>
    </row>
    <row r="44" spans="1:7" ht="15" customHeight="1">
      <c r="A44" s="87"/>
      <c r="B44" s="24"/>
      <c r="C44" s="24"/>
      <c r="D44" s="24"/>
      <c r="E44" s="24"/>
      <c r="F44" s="24"/>
      <c r="G44" s="89"/>
    </row>
    <row r="45" spans="1:7" ht="28.5">
      <c r="A45" s="87"/>
      <c r="B45" s="78" t="s">
        <v>78</v>
      </c>
      <c r="C45" s="24"/>
      <c r="D45" s="78" t="s">
        <v>79</v>
      </c>
      <c r="E45" s="204" t="s">
        <v>26</v>
      </c>
      <c r="F45" s="24"/>
      <c r="G45" s="89"/>
    </row>
    <row r="46" spans="1:7">
      <c r="A46" s="87"/>
      <c r="B46" s="82">
        <v>2025</v>
      </c>
      <c r="C46" s="24"/>
      <c r="D46" s="82" t="s">
        <v>0</v>
      </c>
      <c r="E46" s="25" t="s">
        <v>80</v>
      </c>
      <c r="F46" s="24"/>
      <c r="G46" s="89"/>
    </row>
    <row r="47" spans="1:7">
      <c r="A47" s="87"/>
      <c r="B47" s="82">
        <v>2027</v>
      </c>
      <c r="C47" s="24"/>
      <c r="D47" s="82" t="s">
        <v>1</v>
      </c>
      <c r="E47" s="25" t="s">
        <v>81</v>
      </c>
      <c r="F47" s="24"/>
      <c r="G47" s="89"/>
    </row>
    <row r="48" spans="1:7">
      <c r="A48" s="87"/>
      <c r="B48" s="82">
        <v>2030</v>
      </c>
      <c r="C48" s="24"/>
      <c r="D48" s="82" t="s">
        <v>20</v>
      </c>
      <c r="E48" s="25" t="s">
        <v>117</v>
      </c>
      <c r="F48" s="24"/>
      <c r="G48" s="89"/>
    </row>
    <row r="49" spans="1:7">
      <c r="A49" s="87"/>
      <c r="B49" s="69"/>
      <c r="C49" s="24"/>
      <c r="D49" s="82" t="s">
        <v>2</v>
      </c>
      <c r="E49" s="25" t="s">
        <v>82</v>
      </c>
      <c r="F49" s="24"/>
      <c r="G49" s="89"/>
    </row>
    <row r="50" spans="1:7">
      <c r="A50" s="87"/>
      <c r="B50" s="24"/>
      <c r="C50" s="24"/>
      <c r="D50" s="82" t="s">
        <v>3</v>
      </c>
      <c r="E50" s="25" t="s">
        <v>83</v>
      </c>
      <c r="F50" s="24"/>
      <c r="G50" s="89"/>
    </row>
    <row r="51" spans="1:7">
      <c r="A51" s="87"/>
      <c r="B51" s="24"/>
      <c r="C51" s="24"/>
      <c r="D51" s="83" t="s">
        <v>4</v>
      </c>
      <c r="E51" s="25" t="s">
        <v>84</v>
      </c>
      <c r="F51" s="24"/>
      <c r="G51" s="89"/>
    </row>
    <row r="52" spans="1:7">
      <c r="A52" s="87"/>
      <c r="B52" s="24"/>
      <c r="C52" s="24"/>
      <c r="D52" s="82" t="s">
        <v>6</v>
      </c>
      <c r="E52" s="25" t="s">
        <v>85</v>
      </c>
      <c r="F52" s="24"/>
      <c r="G52" s="89"/>
    </row>
    <row r="53" spans="1:7">
      <c r="A53" s="87"/>
      <c r="B53" s="24"/>
      <c r="C53" s="24"/>
      <c r="D53" s="82" t="s">
        <v>21</v>
      </c>
      <c r="E53" s="25" t="s">
        <v>86</v>
      </c>
      <c r="F53" s="24"/>
      <c r="G53" s="89"/>
    </row>
    <row r="54" spans="1:7">
      <c r="A54" s="87"/>
      <c r="B54" s="24"/>
      <c r="C54" s="24"/>
      <c r="D54" s="82" t="s">
        <v>5</v>
      </c>
      <c r="E54" s="25" t="s">
        <v>228</v>
      </c>
      <c r="F54" s="24"/>
      <c r="G54" s="89"/>
    </row>
    <row r="55" spans="1:7">
      <c r="A55" s="87"/>
      <c r="B55" s="24"/>
      <c r="C55" s="24"/>
      <c r="D55" s="82" t="s">
        <v>7</v>
      </c>
      <c r="E55" s="25" t="s">
        <v>87</v>
      </c>
      <c r="F55" s="24"/>
      <c r="G55" s="89"/>
    </row>
    <row r="56" spans="1:7">
      <c r="A56" s="87"/>
      <c r="B56" s="24"/>
      <c r="C56" s="24"/>
      <c r="D56" s="84" t="s">
        <v>8</v>
      </c>
      <c r="E56" s="25" t="s">
        <v>88</v>
      </c>
      <c r="F56" s="24"/>
      <c r="G56" s="89"/>
    </row>
    <row r="57" spans="1:7">
      <c r="A57" s="87"/>
      <c r="B57" s="24"/>
      <c r="C57" s="24"/>
      <c r="D57" s="84" t="s">
        <v>9</v>
      </c>
      <c r="E57" s="25" t="s">
        <v>89</v>
      </c>
      <c r="F57" s="24"/>
      <c r="G57" s="89"/>
    </row>
    <row r="58" spans="1:7">
      <c r="A58" s="87"/>
      <c r="B58" s="24"/>
      <c r="C58" s="24"/>
      <c r="D58" s="82" t="s">
        <v>10</v>
      </c>
      <c r="E58" s="25" t="s">
        <v>90</v>
      </c>
      <c r="F58" s="24"/>
      <c r="G58" s="89"/>
    </row>
    <row r="59" spans="1:7">
      <c r="A59" s="87"/>
      <c r="B59" s="24"/>
      <c r="C59" s="24"/>
      <c r="D59" s="69"/>
      <c r="E59" s="24"/>
      <c r="F59" s="24"/>
      <c r="G59" s="89"/>
    </row>
  </sheetData>
  <mergeCells count="8">
    <mergeCell ref="B33:E33"/>
    <mergeCell ref="A5:G5"/>
    <mergeCell ref="A16:G16"/>
    <mergeCell ref="A2:G2"/>
    <mergeCell ref="A3:G3"/>
    <mergeCell ref="B18:D18"/>
    <mergeCell ref="B31:E31"/>
    <mergeCell ref="B20:D20"/>
  </mergeCells>
  <conditionalFormatting sqref="A2">
    <cfRule type="containsText" dxfId="217" priority="1" operator="containsText" text="CLIENT Location">
      <formula>NOT(ISERROR(SEARCH("CLIENT Location",A2)))</formula>
    </cfRule>
  </conditionalFormatting>
  <pageMargins left="0.7" right="0.7" top="0.78740157499999996" bottom="0.78740157499999996" header="0.3" footer="0.3"/>
  <pageSetup paperSize="9" scale="45" orientation="landscape" r:id="rId1"/>
  <headerFooter>
    <oddHeader>&amp;R&amp;"Arial,Fett"&amp;18&amp;K00-049DRAFT VERSION</oddHeader>
    <oddFooter>&amp;LICP-ENVIROPLAN&amp;C&amp;D&amp;RPage 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pageSetUpPr autoPageBreaks="0"/>
  </sheetPr>
  <dimension ref="A1:W119"/>
  <sheetViews>
    <sheetView showGridLines="0" tabSelected="1" zoomScale="90" zoomScaleNormal="90" zoomScaleSheetLayoutView="40" zoomScalePageLayoutView="60" workbookViewId="0">
      <pane ySplit="4" topLeftCell="A35" activePane="bottomLeft" state="frozen"/>
      <selection pane="bottomLeft" activeCell="A3" sqref="A3:L3"/>
    </sheetView>
  </sheetViews>
  <sheetFormatPr defaultColWidth="11.42578125" defaultRowHeight="15.75"/>
  <cols>
    <col min="1" max="1" width="7.140625" style="1" customWidth="1"/>
    <col min="2" max="2" width="23.7109375" style="1" customWidth="1"/>
    <col min="3" max="3" width="27.28515625" style="1" customWidth="1"/>
    <col min="4" max="4" width="21" style="1" bestFit="1" customWidth="1"/>
    <col min="5" max="5" width="16.42578125" style="1" customWidth="1"/>
    <col min="6" max="6" width="5.42578125" style="36" customWidth="1"/>
    <col min="7" max="7" width="35.42578125" style="28" customWidth="1"/>
    <col min="8" max="8" width="24.42578125" style="2" customWidth="1"/>
    <col min="9" max="9" width="17.85546875" style="2" customWidth="1"/>
    <col min="10" max="10" width="16.28515625" style="3" bestFit="1" customWidth="1"/>
    <col min="11" max="11" width="19.42578125" style="3" customWidth="1"/>
    <col min="12" max="12" width="25.28515625" style="1" customWidth="1"/>
    <col min="13" max="13" width="6.85546875" style="36" customWidth="1"/>
    <col min="14" max="14" width="3.7109375" style="3" customWidth="1"/>
    <col min="15" max="15" width="61.42578125" style="1" customWidth="1"/>
    <col min="16" max="16" width="29.5703125" style="1" customWidth="1"/>
    <col min="17" max="17" width="26.5703125" style="121" customWidth="1"/>
    <col min="18" max="18" width="9.7109375" style="1" customWidth="1"/>
    <col min="19" max="19" width="48.140625" style="121" customWidth="1"/>
    <col min="20" max="20" width="24.140625" style="136" customWidth="1"/>
    <col min="21" max="21" width="40.140625" style="120" customWidth="1"/>
    <col min="22" max="16384" width="11.42578125" style="1"/>
  </cols>
  <sheetData>
    <row r="1" spans="1:23">
      <c r="A1" s="259"/>
      <c r="B1" s="259"/>
      <c r="C1" s="259"/>
      <c r="D1" s="259"/>
      <c r="E1" s="259"/>
      <c r="F1" s="259"/>
      <c r="G1" s="259"/>
    </row>
    <row r="2" spans="1:23" ht="28.5" customHeight="1">
      <c r="A2" s="242" t="s">
        <v>342</v>
      </c>
      <c r="B2" s="242"/>
      <c r="C2" s="242"/>
      <c r="D2" s="242"/>
      <c r="E2" s="242"/>
      <c r="F2" s="243"/>
      <c r="G2" s="363"/>
      <c r="H2" s="363"/>
      <c r="Q2" s="366" t="s">
        <v>319</v>
      </c>
      <c r="R2" s="367"/>
      <c r="S2" s="367"/>
      <c r="T2" s="367"/>
      <c r="U2" s="367"/>
    </row>
    <row r="3" spans="1:23" s="227" customFormat="1" ht="31.5" customHeight="1" thickBot="1">
      <c r="A3" s="294" t="s">
        <v>341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28"/>
      <c r="N3" s="226"/>
      <c r="T3" s="229"/>
      <c r="U3" s="230"/>
    </row>
    <row r="4" spans="1:23" s="4" customFormat="1" ht="47.25" customHeight="1" thickBot="1">
      <c r="A4" s="10" t="s">
        <v>91</v>
      </c>
      <c r="B4" s="33" t="s">
        <v>36</v>
      </c>
      <c r="C4" s="33" t="s">
        <v>40</v>
      </c>
      <c r="D4" s="12" t="s">
        <v>283</v>
      </c>
      <c r="E4" s="12" t="s">
        <v>60</v>
      </c>
      <c r="F4" s="206" t="s">
        <v>91</v>
      </c>
      <c r="G4" s="33" t="s">
        <v>318</v>
      </c>
      <c r="H4" s="12" t="s">
        <v>92</v>
      </c>
      <c r="I4" s="11" t="s">
        <v>69</v>
      </c>
      <c r="J4" s="12" t="s">
        <v>338</v>
      </c>
      <c r="K4" s="12" t="s">
        <v>93</v>
      </c>
      <c r="L4" s="12" t="s">
        <v>79</v>
      </c>
      <c r="M4" s="324" t="s">
        <v>94</v>
      </c>
      <c r="N4" s="325"/>
      <c r="O4" s="33" t="s">
        <v>95</v>
      </c>
      <c r="P4" s="12" t="s">
        <v>96</v>
      </c>
      <c r="Q4" s="12" t="s">
        <v>97</v>
      </c>
      <c r="R4" s="11" t="s">
        <v>98</v>
      </c>
      <c r="S4" s="13" t="s">
        <v>99</v>
      </c>
      <c r="T4" s="186" t="s">
        <v>100</v>
      </c>
      <c r="U4" s="12" t="s">
        <v>101</v>
      </c>
    </row>
    <row r="5" spans="1:23" s="5" customFormat="1" ht="31.9" customHeight="1">
      <c r="A5" s="320">
        <v>1</v>
      </c>
      <c r="B5" s="368" t="s">
        <v>37</v>
      </c>
      <c r="C5" s="266" t="s">
        <v>41</v>
      </c>
      <c r="D5" s="266" t="s">
        <v>284</v>
      </c>
      <c r="E5" s="266" t="s">
        <v>285</v>
      </c>
      <c r="F5" s="269">
        <v>1</v>
      </c>
      <c r="G5" s="326" t="s">
        <v>281</v>
      </c>
      <c r="H5" s="266" t="s">
        <v>102</v>
      </c>
      <c r="I5" s="290" t="s">
        <v>72</v>
      </c>
      <c r="J5" s="290" t="s">
        <v>72</v>
      </c>
      <c r="K5" s="266">
        <v>2030</v>
      </c>
      <c r="L5" s="266" t="s">
        <v>311</v>
      </c>
      <c r="M5" s="272">
        <f>F5</f>
        <v>1</v>
      </c>
      <c r="N5" s="41" t="s">
        <v>12</v>
      </c>
      <c r="O5" s="31" t="s">
        <v>103</v>
      </c>
      <c r="P5" s="316" t="s">
        <v>110</v>
      </c>
      <c r="Q5" s="138">
        <f>250*20</f>
        <v>5000</v>
      </c>
      <c r="R5" s="275" t="s">
        <v>71</v>
      </c>
      <c r="S5" s="7" t="s">
        <v>111</v>
      </c>
      <c r="T5" s="351" t="s">
        <v>115</v>
      </c>
      <c r="U5" s="263" t="s">
        <v>313</v>
      </c>
      <c r="W5" s="116"/>
    </row>
    <row r="6" spans="1:23" s="5" customFormat="1" ht="45.6" customHeight="1">
      <c r="A6" s="318"/>
      <c r="B6" s="369" t="s">
        <v>37</v>
      </c>
      <c r="C6" s="267" t="s">
        <v>41</v>
      </c>
      <c r="D6" s="267" t="s">
        <v>59</v>
      </c>
      <c r="E6" s="267" t="s">
        <v>11</v>
      </c>
      <c r="F6" s="270"/>
      <c r="G6" s="327"/>
      <c r="H6" s="267"/>
      <c r="I6" s="291" t="s">
        <v>72</v>
      </c>
      <c r="J6" s="291" t="s">
        <v>72</v>
      </c>
      <c r="K6" s="267"/>
      <c r="L6" s="267"/>
      <c r="M6" s="273"/>
      <c r="N6" s="42" t="s">
        <v>13</v>
      </c>
      <c r="O6" s="26" t="s">
        <v>104</v>
      </c>
      <c r="P6" s="317"/>
      <c r="Q6" s="139">
        <f>250*2*30</f>
        <v>15000</v>
      </c>
      <c r="R6" s="293" t="s">
        <v>71</v>
      </c>
      <c r="S6" s="8" t="s">
        <v>112</v>
      </c>
      <c r="T6" s="352"/>
      <c r="U6" s="264"/>
    </row>
    <row r="7" spans="1:23" s="5" customFormat="1" ht="30.6" customHeight="1">
      <c r="A7" s="318"/>
      <c r="B7" s="369" t="s">
        <v>37</v>
      </c>
      <c r="C7" s="267" t="s">
        <v>41</v>
      </c>
      <c r="D7" s="267" t="s">
        <v>59</v>
      </c>
      <c r="E7" s="267" t="s">
        <v>11</v>
      </c>
      <c r="F7" s="270"/>
      <c r="G7" s="327"/>
      <c r="H7" s="267"/>
      <c r="I7" s="291" t="s">
        <v>72</v>
      </c>
      <c r="J7" s="291" t="s">
        <v>72</v>
      </c>
      <c r="K7" s="267"/>
      <c r="L7" s="267"/>
      <c r="M7" s="273"/>
      <c r="N7" s="42" t="s">
        <v>14</v>
      </c>
      <c r="O7" s="26" t="s">
        <v>105</v>
      </c>
      <c r="P7" s="317"/>
      <c r="Q7" s="139">
        <f>250*20</f>
        <v>5000</v>
      </c>
      <c r="R7" s="293" t="s">
        <v>71</v>
      </c>
      <c r="S7" s="8" t="s">
        <v>111</v>
      </c>
      <c r="T7" s="352"/>
      <c r="U7" s="264"/>
    </row>
    <row r="8" spans="1:23" s="5" customFormat="1" ht="31.15" customHeight="1">
      <c r="A8" s="318"/>
      <c r="B8" s="369" t="s">
        <v>37</v>
      </c>
      <c r="C8" s="267" t="s">
        <v>41</v>
      </c>
      <c r="D8" s="267" t="s">
        <v>59</v>
      </c>
      <c r="E8" s="267" t="s">
        <v>11</v>
      </c>
      <c r="F8" s="270"/>
      <c r="G8" s="327"/>
      <c r="H8" s="267"/>
      <c r="I8" s="291" t="s">
        <v>72</v>
      </c>
      <c r="J8" s="291" t="s">
        <v>72</v>
      </c>
      <c r="K8" s="267"/>
      <c r="L8" s="267"/>
      <c r="M8" s="273"/>
      <c r="N8" s="42" t="s">
        <v>15</v>
      </c>
      <c r="O8" s="26" t="s">
        <v>106</v>
      </c>
      <c r="P8" s="317"/>
      <c r="Q8" s="139">
        <f>250*20</f>
        <v>5000</v>
      </c>
      <c r="R8" s="293" t="s">
        <v>71</v>
      </c>
      <c r="S8" s="8" t="s">
        <v>111</v>
      </c>
      <c r="T8" s="352"/>
      <c r="U8" s="264"/>
    </row>
    <row r="9" spans="1:23" s="5" customFormat="1" ht="100.5" customHeight="1">
      <c r="A9" s="318"/>
      <c r="B9" s="369" t="s">
        <v>37</v>
      </c>
      <c r="C9" s="267" t="s">
        <v>41</v>
      </c>
      <c r="D9" s="267" t="s">
        <v>59</v>
      </c>
      <c r="E9" s="267" t="s">
        <v>11</v>
      </c>
      <c r="F9" s="270"/>
      <c r="G9" s="327"/>
      <c r="H9" s="267"/>
      <c r="I9" s="291" t="s">
        <v>72</v>
      </c>
      <c r="J9" s="291" t="s">
        <v>72</v>
      </c>
      <c r="K9" s="267"/>
      <c r="L9" s="267"/>
      <c r="M9" s="273"/>
      <c r="N9" s="42" t="s">
        <v>16</v>
      </c>
      <c r="O9" s="26" t="s">
        <v>107</v>
      </c>
      <c r="P9" s="317"/>
      <c r="Q9" s="139">
        <f>1000*5+500*10+10000+10000+10000</f>
        <v>40000</v>
      </c>
      <c r="R9" s="293" t="s">
        <v>71</v>
      </c>
      <c r="S9" s="8" t="s">
        <v>113</v>
      </c>
      <c r="T9" s="352"/>
      <c r="U9" s="264"/>
    </row>
    <row r="10" spans="1:23" s="5" customFormat="1" ht="72" customHeight="1">
      <c r="A10" s="318"/>
      <c r="B10" s="369" t="s">
        <v>37</v>
      </c>
      <c r="C10" s="267" t="s">
        <v>41</v>
      </c>
      <c r="D10" s="267" t="s">
        <v>59</v>
      </c>
      <c r="E10" s="267" t="s">
        <v>11</v>
      </c>
      <c r="F10" s="270"/>
      <c r="G10" s="327"/>
      <c r="H10" s="267"/>
      <c r="I10" s="291" t="s">
        <v>72</v>
      </c>
      <c r="J10" s="291" t="s">
        <v>72</v>
      </c>
      <c r="K10" s="267"/>
      <c r="L10" s="267"/>
      <c r="M10" s="273"/>
      <c r="N10" s="42" t="s">
        <v>17</v>
      </c>
      <c r="O10" s="26" t="s">
        <v>108</v>
      </c>
      <c r="P10" s="317"/>
      <c r="Q10" s="139">
        <f>20000+300*3*2*26+3300*4</f>
        <v>80000</v>
      </c>
      <c r="R10" s="293" t="s">
        <v>71</v>
      </c>
      <c r="S10" s="8" t="s">
        <v>114</v>
      </c>
      <c r="T10" s="356"/>
      <c r="U10" s="265"/>
    </row>
    <row r="11" spans="1:23" s="5" customFormat="1" thickBot="1">
      <c r="A11" s="319"/>
      <c r="B11" s="370" t="s">
        <v>37</v>
      </c>
      <c r="C11" s="268" t="s">
        <v>41</v>
      </c>
      <c r="D11" s="268" t="s">
        <v>59</v>
      </c>
      <c r="E11" s="268" t="s">
        <v>11</v>
      </c>
      <c r="F11" s="271"/>
      <c r="G11" s="328"/>
      <c r="H11" s="268"/>
      <c r="I11" s="292" t="s">
        <v>72</v>
      </c>
      <c r="J11" s="292" t="s">
        <v>72</v>
      </c>
      <c r="K11" s="268"/>
      <c r="L11" s="268"/>
      <c r="M11" s="274"/>
      <c r="N11" s="44"/>
      <c r="O11" s="198" t="s">
        <v>109</v>
      </c>
      <c r="P11" s="199"/>
      <c r="Q11" s="200">
        <f>SUM(Q5:Q10)</f>
        <v>150000</v>
      </c>
      <c r="R11" s="276" t="s">
        <v>71</v>
      </c>
      <c r="S11" s="117"/>
      <c r="T11" s="128"/>
      <c r="U11" s="159"/>
    </row>
    <row r="12" spans="1:23" s="5" customFormat="1" ht="59.45" customHeight="1">
      <c r="A12" s="318">
        <v>2</v>
      </c>
      <c r="B12" s="368" t="s">
        <v>37</v>
      </c>
      <c r="C12" s="266" t="s">
        <v>41</v>
      </c>
      <c r="D12" s="266" t="s">
        <v>284</v>
      </c>
      <c r="E12" s="266" t="s">
        <v>286</v>
      </c>
      <c r="F12" s="270">
        <v>2</v>
      </c>
      <c r="G12" s="278" t="s">
        <v>257</v>
      </c>
      <c r="H12" s="267" t="s">
        <v>282</v>
      </c>
      <c r="I12" s="308" t="s">
        <v>70</v>
      </c>
      <c r="J12" s="284" t="s">
        <v>72</v>
      </c>
      <c r="K12" s="266">
        <v>2030</v>
      </c>
      <c r="L12" s="266" t="s">
        <v>80</v>
      </c>
      <c r="M12" s="270">
        <f>F12</f>
        <v>2</v>
      </c>
      <c r="N12" s="43" t="s">
        <v>12</v>
      </c>
      <c r="O12" s="35" t="s">
        <v>132</v>
      </c>
      <c r="P12" s="50" t="s">
        <v>130</v>
      </c>
      <c r="Q12" s="141">
        <v>20000</v>
      </c>
      <c r="R12" s="308" t="s">
        <v>70</v>
      </c>
      <c r="S12" s="127" t="s">
        <v>133</v>
      </c>
      <c r="T12" s="175" t="s">
        <v>115</v>
      </c>
      <c r="U12" s="173" t="s">
        <v>131</v>
      </c>
      <c r="V12" s="364"/>
    </row>
    <row r="13" spans="1:23" s="5" customFormat="1" ht="15.75" customHeight="1" thickBot="1">
      <c r="A13" s="319"/>
      <c r="B13" s="370" t="s">
        <v>37</v>
      </c>
      <c r="C13" s="268" t="s">
        <v>41</v>
      </c>
      <c r="D13" s="268" t="s">
        <v>58</v>
      </c>
      <c r="E13" s="268" t="s">
        <v>11</v>
      </c>
      <c r="F13" s="271"/>
      <c r="G13" s="279"/>
      <c r="H13" s="268"/>
      <c r="I13" s="309" t="s">
        <v>70</v>
      </c>
      <c r="J13" s="286" t="s">
        <v>71</v>
      </c>
      <c r="K13" s="268"/>
      <c r="L13" s="268"/>
      <c r="M13" s="271"/>
      <c r="N13" s="44"/>
      <c r="O13" s="198" t="s">
        <v>109</v>
      </c>
      <c r="P13" s="199"/>
      <c r="Q13" s="201">
        <f>SUM(Q12:Q12)</f>
        <v>20000</v>
      </c>
      <c r="R13" s="309" t="s">
        <v>70</v>
      </c>
      <c r="S13" s="149"/>
      <c r="T13" s="129"/>
      <c r="U13" s="9"/>
      <c r="V13" s="365" t="s">
        <v>71</v>
      </c>
    </row>
    <row r="14" spans="1:23" s="5" customFormat="1" ht="45" customHeight="1">
      <c r="A14" s="320">
        <v>3</v>
      </c>
      <c r="B14" s="368" t="s">
        <v>37</v>
      </c>
      <c r="C14" s="266" t="s">
        <v>258</v>
      </c>
      <c r="D14" s="266" t="s">
        <v>287</v>
      </c>
      <c r="E14" s="266" t="s">
        <v>288</v>
      </c>
      <c r="F14" s="269">
        <v>3</v>
      </c>
      <c r="G14" s="287" t="s">
        <v>259</v>
      </c>
      <c r="H14" s="266" t="s">
        <v>260</v>
      </c>
      <c r="I14" s="290" t="s">
        <v>72</v>
      </c>
      <c r="J14" s="310" t="s">
        <v>71</v>
      </c>
      <c r="K14" s="266">
        <v>2027</v>
      </c>
      <c r="L14" s="266" t="s">
        <v>80</v>
      </c>
      <c r="M14" s="269">
        <f>F14</f>
        <v>3</v>
      </c>
      <c r="N14" s="41" t="s">
        <v>12</v>
      </c>
      <c r="O14" s="31" t="s">
        <v>261</v>
      </c>
      <c r="P14" s="263" t="s">
        <v>135</v>
      </c>
      <c r="Q14" s="305">
        <v>15000</v>
      </c>
      <c r="R14" s="308" t="s">
        <v>70</v>
      </c>
      <c r="S14" s="152" t="s">
        <v>129</v>
      </c>
      <c r="T14" s="357" t="s">
        <v>115</v>
      </c>
      <c r="U14" s="34" t="s">
        <v>137</v>
      </c>
    </row>
    <row r="15" spans="1:23" s="5" customFormat="1" ht="44.45" customHeight="1">
      <c r="A15" s="318"/>
      <c r="B15" s="369" t="s">
        <v>37</v>
      </c>
      <c r="C15" s="267" t="s">
        <v>46</v>
      </c>
      <c r="D15" s="267" t="s">
        <v>58</v>
      </c>
      <c r="E15" s="267" t="s">
        <v>11</v>
      </c>
      <c r="F15" s="270"/>
      <c r="G15" s="288"/>
      <c r="H15" s="267"/>
      <c r="I15" s="291" t="s">
        <v>72</v>
      </c>
      <c r="J15" s="311" t="s">
        <v>71</v>
      </c>
      <c r="K15" s="267"/>
      <c r="L15" s="267"/>
      <c r="M15" s="270"/>
      <c r="N15" s="42" t="s">
        <v>13</v>
      </c>
      <c r="O15" s="26" t="s">
        <v>262</v>
      </c>
      <c r="P15" s="264"/>
      <c r="Q15" s="306"/>
      <c r="R15" s="346" t="s">
        <v>70</v>
      </c>
      <c r="S15" s="124" t="s">
        <v>129</v>
      </c>
      <c r="T15" s="358"/>
      <c r="U15" s="131" t="s">
        <v>116</v>
      </c>
    </row>
    <row r="16" spans="1:23" s="5" customFormat="1" ht="30.6" customHeight="1">
      <c r="A16" s="318"/>
      <c r="B16" s="369" t="s">
        <v>37</v>
      </c>
      <c r="C16" s="267" t="s">
        <v>46</v>
      </c>
      <c r="D16" s="267" t="s">
        <v>58</v>
      </c>
      <c r="E16" s="267" t="s">
        <v>11</v>
      </c>
      <c r="F16" s="270"/>
      <c r="G16" s="288"/>
      <c r="H16" s="267"/>
      <c r="I16" s="291" t="s">
        <v>72</v>
      </c>
      <c r="J16" s="311" t="s">
        <v>71</v>
      </c>
      <c r="K16" s="267"/>
      <c r="L16" s="267"/>
      <c r="M16" s="270"/>
      <c r="N16" s="42" t="s">
        <v>14</v>
      </c>
      <c r="O16" s="26" t="s">
        <v>134</v>
      </c>
      <c r="P16" s="265"/>
      <c r="Q16" s="140" t="s">
        <v>22</v>
      </c>
      <c r="R16" s="346" t="s">
        <v>70</v>
      </c>
      <c r="S16" s="125" t="s">
        <v>136</v>
      </c>
      <c r="T16" s="358"/>
      <c r="U16" s="131" t="s">
        <v>116</v>
      </c>
    </row>
    <row r="17" spans="1:22" s="5" customFormat="1" thickBot="1">
      <c r="A17" s="319"/>
      <c r="B17" s="370" t="s">
        <v>37</v>
      </c>
      <c r="C17" s="268" t="s">
        <v>46</v>
      </c>
      <c r="D17" s="268" t="s">
        <v>58</v>
      </c>
      <c r="E17" s="268" t="s">
        <v>11</v>
      </c>
      <c r="F17" s="271"/>
      <c r="G17" s="289"/>
      <c r="H17" s="268"/>
      <c r="I17" s="292" t="s">
        <v>72</v>
      </c>
      <c r="J17" s="312" t="s">
        <v>71</v>
      </c>
      <c r="K17" s="268"/>
      <c r="L17" s="268"/>
      <c r="M17" s="271"/>
      <c r="N17" s="44"/>
      <c r="O17" s="198" t="s">
        <v>109</v>
      </c>
      <c r="P17" s="199"/>
      <c r="Q17" s="201">
        <f>SUM(Q14:Q16)</f>
        <v>15000</v>
      </c>
      <c r="R17" s="309" t="s">
        <v>70</v>
      </c>
      <c r="S17" s="149"/>
      <c r="T17" s="130"/>
      <c r="U17" s="160"/>
    </row>
    <row r="18" spans="1:22" ht="118.15" customHeight="1" thickBot="1">
      <c r="A18" s="320">
        <v>4</v>
      </c>
      <c r="B18" s="281" t="s">
        <v>38</v>
      </c>
      <c r="C18" s="313" t="s">
        <v>48</v>
      </c>
      <c r="D18" s="266" t="s">
        <v>291</v>
      </c>
      <c r="E18" s="266" t="s">
        <v>292</v>
      </c>
      <c r="F18" s="269">
        <v>4</v>
      </c>
      <c r="G18" s="287" t="s">
        <v>321</v>
      </c>
      <c r="H18" s="266" t="s">
        <v>322</v>
      </c>
      <c r="I18" s="290" t="s">
        <v>72</v>
      </c>
      <c r="J18" s="296" t="s">
        <v>70</v>
      </c>
      <c r="K18" s="313">
        <v>2026</v>
      </c>
      <c r="L18" s="266" t="s">
        <v>80</v>
      </c>
      <c r="M18" s="269">
        <f>F18</f>
        <v>4</v>
      </c>
      <c r="N18" s="41" t="s">
        <v>12</v>
      </c>
      <c r="O18" s="35" t="s">
        <v>269</v>
      </c>
      <c r="P18" s="307" t="s">
        <v>274</v>
      </c>
      <c r="Q18" s="143">
        <v>98500</v>
      </c>
      <c r="R18" s="343" t="s">
        <v>72</v>
      </c>
      <c r="S18" s="153" t="s">
        <v>276</v>
      </c>
      <c r="T18" s="351" t="s">
        <v>115</v>
      </c>
      <c r="U18" s="131" t="s">
        <v>116</v>
      </c>
      <c r="V18" s="5"/>
    </row>
    <row r="19" spans="1:22" ht="134.44999999999999" customHeight="1">
      <c r="A19" s="318"/>
      <c r="B19" s="282" t="s">
        <v>38</v>
      </c>
      <c r="C19" s="314" t="s">
        <v>48</v>
      </c>
      <c r="D19" s="267" t="s">
        <v>57</v>
      </c>
      <c r="E19" s="267" t="s">
        <v>62</v>
      </c>
      <c r="F19" s="270"/>
      <c r="G19" s="288"/>
      <c r="H19" s="267"/>
      <c r="I19" s="291" t="s">
        <v>72</v>
      </c>
      <c r="J19" s="297" t="s">
        <v>71</v>
      </c>
      <c r="K19" s="314"/>
      <c r="L19" s="267"/>
      <c r="M19" s="270"/>
      <c r="N19" s="42" t="s">
        <v>13</v>
      </c>
      <c r="O19" s="35" t="s">
        <v>273</v>
      </c>
      <c r="P19" s="264"/>
      <c r="Q19" s="143">
        <v>6466750</v>
      </c>
      <c r="R19" s="344" t="s">
        <v>70</v>
      </c>
      <c r="S19" s="125" t="s">
        <v>272</v>
      </c>
      <c r="T19" s="352"/>
      <c r="U19" s="131" t="s">
        <v>116</v>
      </c>
      <c r="V19" s="5"/>
    </row>
    <row r="20" spans="1:22" thickBot="1">
      <c r="A20" s="319"/>
      <c r="B20" s="283" t="s">
        <v>38</v>
      </c>
      <c r="C20" s="315" t="s">
        <v>48</v>
      </c>
      <c r="D20" s="268" t="s">
        <v>57</v>
      </c>
      <c r="E20" s="268" t="s">
        <v>62</v>
      </c>
      <c r="F20" s="271"/>
      <c r="G20" s="289"/>
      <c r="H20" s="268"/>
      <c r="I20" s="292" t="s">
        <v>72</v>
      </c>
      <c r="J20" s="298" t="s">
        <v>71</v>
      </c>
      <c r="K20" s="315"/>
      <c r="L20" s="268"/>
      <c r="M20" s="271"/>
      <c r="N20" s="44"/>
      <c r="O20" s="198" t="s">
        <v>109</v>
      </c>
      <c r="P20" s="199"/>
      <c r="Q20" s="201">
        <f>SUM(Q18:Q19)</f>
        <v>6565250</v>
      </c>
      <c r="R20" s="345" t="s">
        <v>70</v>
      </c>
      <c r="S20" s="149"/>
      <c r="T20" s="129"/>
      <c r="U20" s="9"/>
      <c r="V20" s="5"/>
    </row>
    <row r="21" spans="1:22" ht="60.6" customHeight="1" thickBot="1">
      <c r="A21" s="320">
        <v>5</v>
      </c>
      <c r="B21" s="281" t="s">
        <v>38</v>
      </c>
      <c r="C21" s="313" t="s">
        <v>48</v>
      </c>
      <c r="D21" s="266" t="s">
        <v>291</v>
      </c>
      <c r="E21" s="266" t="s">
        <v>292</v>
      </c>
      <c r="F21" s="269">
        <v>5</v>
      </c>
      <c r="G21" s="287" t="s">
        <v>323</v>
      </c>
      <c r="H21" s="266" t="s">
        <v>268</v>
      </c>
      <c r="I21" s="290" t="s">
        <v>72</v>
      </c>
      <c r="J21" s="296" t="s">
        <v>70</v>
      </c>
      <c r="K21" s="266">
        <v>2026</v>
      </c>
      <c r="L21" s="266" t="s">
        <v>80</v>
      </c>
      <c r="M21" s="269">
        <f>F21</f>
        <v>5</v>
      </c>
      <c r="N21" s="41" t="s">
        <v>12</v>
      </c>
      <c r="O21" s="35" t="s">
        <v>269</v>
      </c>
      <c r="P21" s="307" t="s">
        <v>275</v>
      </c>
      <c r="Q21" s="143">
        <v>98500</v>
      </c>
      <c r="R21" s="343" t="s">
        <v>72</v>
      </c>
      <c r="S21" s="153" t="s">
        <v>271</v>
      </c>
      <c r="T21" s="351" t="s">
        <v>115</v>
      </c>
      <c r="U21" s="34" t="s">
        <v>147</v>
      </c>
      <c r="V21" s="5"/>
    </row>
    <row r="22" spans="1:22" ht="91.15" customHeight="1">
      <c r="A22" s="318"/>
      <c r="B22" s="282" t="s">
        <v>38</v>
      </c>
      <c r="C22" s="314" t="s">
        <v>48</v>
      </c>
      <c r="D22" s="267" t="s">
        <v>57</v>
      </c>
      <c r="E22" s="267" t="s">
        <v>62</v>
      </c>
      <c r="F22" s="270"/>
      <c r="G22" s="288"/>
      <c r="H22" s="267"/>
      <c r="I22" s="291" t="s">
        <v>72</v>
      </c>
      <c r="J22" s="297" t="s">
        <v>71</v>
      </c>
      <c r="K22" s="267"/>
      <c r="L22" s="267"/>
      <c r="M22" s="270"/>
      <c r="N22" s="42" t="s">
        <v>13</v>
      </c>
      <c r="O22" s="35" t="s">
        <v>270</v>
      </c>
      <c r="P22" s="264"/>
      <c r="Q22" s="143">
        <v>5680093</v>
      </c>
      <c r="R22" s="344" t="s">
        <v>70</v>
      </c>
      <c r="S22" s="125" t="s">
        <v>272</v>
      </c>
      <c r="T22" s="352"/>
      <c r="U22" s="131" t="s">
        <v>147</v>
      </c>
      <c r="V22" s="5"/>
    </row>
    <row r="23" spans="1:22" ht="20.25" customHeight="1" thickBot="1">
      <c r="A23" s="319"/>
      <c r="B23" s="283" t="s">
        <v>38</v>
      </c>
      <c r="C23" s="315" t="s">
        <v>48</v>
      </c>
      <c r="D23" s="268" t="s">
        <v>57</v>
      </c>
      <c r="E23" s="268" t="s">
        <v>62</v>
      </c>
      <c r="F23" s="271"/>
      <c r="G23" s="289"/>
      <c r="H23" s="268"/>
      <c r="I23" s="292" t="s">
        <v>72</v>
      </c>
      <c r="J23" s="298" t="s">
        <v>71</v>
      </c>
      <c r="K23" s="268"/>
      <c r="L23" s="268"/>
      <c r="M23" s="271"/>
      <c r="N23" s="44"/>
      <c r="O23" s="198" t="s">
        <v>109</v>
      </c>
      <c r="P23" s="199"/>
      <c r="Q23" s="201">
        <f>SUM(Q21:Q22)</f>
        <v>5778593</v>
      </c>
      <c r="R23" s="345" t="s">
        <v>70</v>
      </c>
      <c r="S23" s="149"/>
      <c r="T23" s="129"/>
      <c r="U23" s="9"/>
    </row>
    <row r="24" spans="1:22" ht="62.45" customHeight="1">
      <c r="A24" s="320">
        <v>6</v>
      </c>
      <c r="B24" s="281" t="s">
        <v>38</v>
      </c>
      <c r="C24" s="266" t="s">
        <v>49</v>
      </c>
      <c r="D24" s="266" t="s">
        <v>293</v>
      </c>
      <c r="E24" s="266" t="s">
        <v>294</v>
      </c>
      <c r="F24" s="269">
        <v>6</v>
      </c>
      <c r="G24" s="287" t="s">
        <v>264</v>
      </c>
      <c r="H24" s="266" t="s">
        <v>263</v>
      </c>
      <c r="I24" s="290" t="s">
        <v>72</v>
      </c>
      <c r="J24" s="290" t="s">
        <v>72</v>
      </c>
      <c r="K24" s="266">
        <v>2030</v>
      </c>
      <c r="L24" s="266" t="s">
        <v>80</v>
      </c>
      <c r="M24" s="269">
        <f>F24</f>
        <v>6</v>
      </c>
      <c r="N24" s="41" t="s">
        <v>12</v>
      </c>
      <c r="O24" s="31" t="s">
        <v>148</v>
      </c>
      <c r="P24" s="263" t="s">
        <v>150</v>
      </c>
      <c r="Q24" s="143">
        <v>0</v>
      </c>
      <c r="R24" s="266"/>
      <c r="S24" s="123"/>
      <c r="T24" s="351" t="s">
        <v>115</v>
      </c>
      <c r="U24" s="34" t="s">
        <v>151</v>
      </c>
    </row>
    <row r="25" spans="1:22" ht="42.75" customHeight="1">
      <c r="A25" s="318"/>
      <c r="B25" s="282" t="s">
        <v>38</v>
      </c>
      <c r="C25" s="267" t="s">
        <v>49</v>
      </c>
      <c r="D25" s="267" t="s">
        <v>57</v>
      </c>
      <c r="E25" s="267" t="s">
        <v>66</v>
      </c>
      <c r="F25" s="270"/>
      <c r="G25" s="288"/>
      <c r="H25" s="267"/>
      <c r="I25" s="291" t="s">
        <v>72</v>
      </c>
      <c r="J25" s="291" t="s">
        <v>72</v>
      </c>
      <c r="K25" s="267"/>
      <c r="L25" s="267"/>
      <c r="M25" s="270"/>
      <c r="N25" s="42" t="s">
        <v>13</v>
      </c>
      <c r="O25" s="26" t="s">
        <v>149</v>
      </c>
      <c r="P25" s="265"/>
      <c r="Q25" s="171">
        <v>0</v>
      </c>
      <c r="R25" s="267"/>
      <c r="S25" s="151"/>
      <c r="T25" s="352"/>
      <c r="U25" s="131" t="s">
        <v>116</v>
      </c>
    </row>
    <row r="26" spans="1:22" thickBot="1">
      <c r="A26" s="319"/>
      <c r="B26" s="283" t="s">
        <v>38</v>
      </c>
      <c r="C26" s="268" t="s">
        <v>49</v>
      </c>
      <c r="D26" s="268" t="s">
        <v>57</v>
      </c>
      <c r="E26" s="268" t="s">
        <v>66</v>
      </c>
      <c r="F26" s="271"/>
      <c r="G26" s="289"/>
      <c r="H26" s="268"/>
      <c r="I26" s="292" t="s">
        <v>72</v>
      </c>
      <c r="J26" s="292" t="s">
        <v>72</v>
      </c>
      <c r="K26" s="268"/>
      <c r="L26" s="268"/>
      <c r="M26" s="271"/>
      <c r="N26" s="44"/>
      <c r="O26" s="198" t="s">
        <v>109</v>
      </c>
      <c r="P26" s="199"/>
      <c r="Q26" s="201">
        <f>SUM(Q24:Q25)</f>
        <v>0</v>
      </c>
      <c r="R26" s="268"/>
      <c r="S26" s="149"/>
      <c r="T26" s="129"/>
      <c r="U26" s="9"/>
    </row>
    <row r="27" spans="1:22" ht="44.45" customHeight="1">
      <c r="A27" s="320">
        <v>7</v>
      </c>
      <c r="B27" s="281" t="s">
        <v>38</v>
      </c>
      <c r="C27" s="313" t="s">
        <v>48</v>
      </c>
      <c r="D27" s="266" t="s">
        <v>289</v>
      </c>
      <c r="E27" s="299" t="s">
        <v>290</v>
      </c>
      <c r="F27" s="272">
        <v>7</v>
      </c>
      <c r="G27" s="277" t="s">
        <v>152</v>
      </c>
      <c r="H27" s="266" t="s">
        <v>153</v>
      </c>
      <c r="I27" s="290" t="s">
        <v>72</v>
      </c>
      <c r="J27" s="290" t="s">
        <v>72</v>
      </c>
      <c r="K27" s="266">
        <v>2030</v>
      </c>
      <c r="L27" s="266" t="s">
        <v>80</v>
      </c>
      <c r="M27" s="269">
        <f>F27</f>
        <v>7</v>
      </c>
      <c r="N27" s="41" t="s">
        <v>12</v>
      </c>
      <c r="O27" s="31" t="s">
        <v>154</v>
      </c>
      <c r="P27" s="263" t="s">
        <v>158</v>
      </c>
      <c r="Q27" s="305">
        <v>30000</v>
      </c>
      <c r="R27" s="308" t="s">
        <v>70</v>
      </c>
      <c r="S27" s="361" t="s">
        <v>129</v>
      </c>
      <c r="T27" s="351" t="s">
        <v>115</v>
      </c>
      <c r="U27" s="187" t="s">
        <v>159</v>
      </c>
    </row>
    <row r="28" spans="1:22" ht="34.15" customHeight="1">
      <c r="A28" s="318"/>
      <c r="B28" s="282" t="s">
        <v>38</v>
      </c>
      <c r="C28" s="314" t="s">
        <v>48</v>
      </c>
      <c r="D28" s="267" t="s">
        <v>57</v>
      </c>
      <c r="E28" s="300" t="s">
        <v>66</v>
      </c>
      <c r="F28" s="273"/>
      <c r="G28" s="278"/>
      <c r="H28" s="267"/>
      <c r="I28" s="291" t="s">
        <v>72</v>
      </c>
      <c r="J28" s="291" t="s">
        <v>72</v>
      </c>
      <c r="K28" s="267"/>
      <c r="L28" s="267"/>
      <c r="M28" s="270"/>
      <c r="N28" s="43" t="s">
        <v>13</v>
      </c>
      <c r="O28" s="35" t="s">
        <v>155</v>
      </c>
      <c r="P28" s="264"/>
      <c r="Q28" s="339"/>
      <c r="R28" s="346" t="s">
        <v>70</v>
      </c>
      <c r="S28" s="341"/>
      <c r="T28" s="352"/>
      <c r="U28" s="131" t="s">
        <v>116</v>
      </c>
    </row>
    <row r="29" spans="1:22" ht="30.6" customHeight="1">
      <c r="A29" s="318"/>
      <c r="B29" s="282" t="s">
        <v>38</v>
      </c>
      <c r="C29" s="314" t="s">
        <v>48</v>
      </c>
      <c r="D29" s="267" t="s">
        <v>57</v>
      </c>
      <c r="E29" s="300" t="s">
        <v>66</v>
      </c>
      <c r="F29" s="273"/>
      <c r="G29" s="278"/>
      <c r="H29" s="267"/>
      <c r="I29" s="291" t="s">
        <v>72</v>
      </c>
      <c r="J29" s="291" t="s">
        <v>72</v>
      </c>
      <c r="K29" s="267"/>
      <c r="L29" s="267"/>
      <c r="M29" s="270"/>
      <c r="N29" s="43" t="s">
        <v>14</v>
      </c>
      <c r="O29" s="35" t="s">
        <v>156</v>
      </c>
      <c r="P29" s="264"/>
      <c r="Q29" s="306"/>
      <c r="R29" s="346" t="s">
        <v>70</v>
      </c>
      <c r="S29" s="342"/>
      <c r="T29" s="352"/>
      <c r="U29" s="131" t="s">
        <v>116</v>
      </c>
      <c r="V29" s="5"/>
    </row>
    <row r="30" spans="1:22" ht="30.6" customHeight="1">
      <c r="A30" s="318"/>
      <c r="B30" s="282" t="s">
        <v>38</v>
      </c>
      <c r="C30" s="314" t="s">
        <v>48</v>
      </c>
      <c r="D30" s="267" t="s">
        <v>57</v>
      </c>
      <c r="E30" s="300" t="s">
        <v>66</v>
      </c>
      <c r="F30" s="273"/>
      <c r="G30" s="278"/>
      <c r="H30" s="267"/>
      <c r="I30" s="291" t="s">
        <v>72</v>
      </c>
      <c r="J30" s="291" t="s">
        <v>72</v>
      </c>
      <c r="K30" s="267"/>
      <c r="L30" s="267"/>
      <c r="M30" s="270"/>
      <c r="N30" s="42" t="s">
        <v>15</v>
      </c>
      <c r="O30" s="26" t="s">
        <v>157</v>
      </c>
      <c r="P30" s="265"/>
      <c r="Q30" s="140">
        <v>0</v>
      </c>
      <c r="R30" s="346" t="s">
        <v>70</v>
      </c>
      <c r="S30" s="148"/>
      <c r="T30" s="352"/>
      <c r="U30" s="131" t="s">
        <v>116</v>
      </c>
      <c r="V30" s="5"/>
    </row>
    <row r="31" spans="1:22" ht="22.9" customHeight="1" thickBot="1">
      <c r="A31" s="319"/>
      <c r="B31" s="283" t="s">
        <v>38</v>
      </c>
      <c r="C31" s="315" t="s">
        <v>48</v>
      </c>
      <c r="D31" s="268" t="s">
        <v>57</v>
      </c>
      <c r="E31" s="301" t="s">
        <v>66</v>
      </c>
      <c r="F31" s="274"/>
      <c r="G31" s="279"/>
      <c r="H31" s="268"/>
      <c r="I31" s="292" t="s">
        <v>72</v>
      </c>
      <c r="J31" s="292" t="s">
        <v>72</v>
      </c>
      <c r="K31" s="268"/>
      <c r="L31" s="268"/>
      <c r="M31" s="271"/>
      <c r="N31" s="44"/>
      <c r="O31" s="198" t="s">
        <v>109</v>
      </c>
      <c r="P31" s="199"/>
      <c r="Q31" s="201">
        <f>SUM(Q27:Q30)</f>
        <v>30000</v>
      </c>
      <c r="R31" s="309" t="s">
        <v>70</v>
      </c>
      <c r="S31" s="149"/>
      <c r="T31" s="129"/>
      <c r="U31" s="9"/>
      <c r="V31" s="5"/>
    </row>
    <row r="32" spans="1:22" ht="57.75" thickBot="1">
      <c r="A32" s="320">
        <v>8</v>
      </c>
      <c r="B32" s="281" t="s">
        <v>38</v>
      </c>
      <c r="C32" s="266" t="s">
        <v>48</v>
      </c>
      <c r="D32" s="266" t="s">
        <v>291</v>
      </c>
      <c r="E32" s="266" t="s">
        <v>344</v>
      </c>
      <c r="F32" s="269">
        <v>8</v>
      </c>
      <c r="G32" s="287" t="s">
        <v>314</v>
      </c>
      <c r="H32" s="266" t="s">
        <v>324</v>
      </c>
      <c r="I32" s="284" t="s">
        <v>72</v>
      </c>
      <c r="J32" s="284" t="s">
        <v>72</v>
      </c>
      <c r="K32" s="266">
        <v>2029</v>
      </c>
      <c r="L32" s="266" t="s">
        <v>80</v>
      </c>
      <c r="M32" s="269">
        <f>F32</f>
        <v>8</v>
      </c>
      <c r="N32" s="41" t="s">
        <v>12</v>
      </c>
      <c r="O32" s="31" t="s">
        <v>265</v>
      </c>
      <c r="P32" s="263" t="s">
        <v>266</v>
      </c>
      <c r="Q32" s="143">
        <v>0</v>
      </c>
      <c r="R32" s="284" t="s">
        <v>72</v>
      </c>
      <c r="S32" s="123"/>
      <c r="T32" s="351" t="s">
        <v>115</v>
      </c>
      <c r="U32" s="190" t="s">
        <v>325</v>
      </c>
      <c r="V32" s="5"/>
    </row>
    <row r="33" spans="1:22" ht="66.75" customHeight="1">
      <c r="A33" s="318"/>
      <c r="B33" s="282" t="s">
        <v>38</v>
      </c>
      <c r="C33" s="267" t="s">
        <v>48</v>
      </c>
      <c r="D33" s="267" t="s">
        <v>57</v>
      </c>
      <c r="E33" s="267" t="s">
        <v>160</v>
      </c>
      <c r="F33" s="270"/>
      <c r="G33" s="288"/>
      <c r="H33" s="267"/>
      <c r="I33" s="285" t="s">
        <v>71</v>
      </c>
      <c r="J33" s="285" t="s">
        <v>71</v>
      </c>
      <c r="K33" s="267"/>
      <c r="L33" s="267"/>
      <c r="M33" s="270"/>
      <c r="N33" s="42" t="s">
        <v>13</v>
      </c>
      <c r="O33" s="26" t="s">
        <v>330</v>
      </c>
      <c r="P33" s="264"/>
      <c r="Q33" s="140">
        <v>2000000</v>
      </c>
      <c r="R33" s="285" t="s">
        <v>71</v>
      </c>
      <c r="S33" s="125" t="s">
        <v>328</v>
      </c>
      <c r="T33" s="352"/>
      <c r="U33" s="190" t="s">
        <v>326</v>
      </c>
      <c r="V33" s="5"/>
    </row>
    <row r="34" spans="1:22" ht="48" customHeight="1">
      <c r="A34" s="318"/>
      <c r="B34" s="282" t="s">
        <v>38</v>
      </c>
      <c r="C34" s="267" t="s">
        <v>48</v>
      </c>
      <c r="D34" s="267" t="s">
        <v>57</v>
      </c>
      <c r="E34" s="267" t="s">
        <v>160</v>
      </c>
      <c r="F34" s="270"/>
      <c r="G34" s="288"/>
      <c r="H34" s="267"/>
      <c r="I34" s="285" t="s">
        <v>71</v>
      </c>
      <c r="J34" s="285" t="s">
        <v>71</v>
      </c>
      <c r="K34" s="267"/>
      <c r="L34" s="267"/>
      <c r="M34" s="270"/>
      <c r="N34" s="42" t="s">
        <v>14</v>
      </c>
      <c r="O34" s="26" t="s">
        <v>337</v>
      </c>
      <c r="P34" s="264"/>
      <c r="Q34" s="140">
        <f>20000000-1800000</f>
        <v>18200000</v>
      </c>
      <c r="R34" s="285" t="s">
        <v>71</v>
      </c>
      <c r="S34" s="125" t="s">
        <v>267</v>
      </c>
      <c r="T34" s="352"/>
      <c r="U34" s="131" t="s">
        <v>332</v>
      </c>
      <c r="V34" s="5"/>
    </row>
    <row r="35" spans="1:22" ht="22.5" customHeight="1" thickBot="1">
      <c r="A35" s="319"/>
      <c r="B35" s="283" t="s">
        <v>38</v>
      </c>
      <c r="C35" s="268" t="s">
        <v>48</v>
      </c>
      <c r="D35" s="268" t="s">
        <v>57</v>
      </c>
      <c r="E35" s="268" t="s">
        <v>160</v>
      </c>
      <c r="F35" s="271"/>
      <c r="G35" s="289"/>
      <c r="H35" s="268"/>
      <c r="I35" s="286" t="s">
        <v>71</v>
      </c>
      <c r="J35" s="286" t="s">
        <v>71</v>
      </c>
      <c r="K35" s="268"/>
      <c r="L35" s="268"/>
      <c r="M35" s="271"/>
      <c r="N35" s="45"/>
      <c r="O35" s="238" t="s">
        <v>109</v>
      </c>
      <c r="P35" s="239"/>
      <c r="Q35" s="240">
        <f>SUM(Q32:Q34)</f>
        <v>20200000</v>
      </c>
      <c r="R35" s="286" t="s">
        <v>71</v>
      </c>
      <c r="S35" s="154"/>
      <c r="T35" s="241"/>
      <c r="U35" s="37"/>
      <c r="V35" s="5"/>
    </row>
    <row r="36" spans="1:22" s="19" customFormat="1" ht="45.6" customHeight="1">
      <c r="A36" s="320">
        <v>9</v>
      </c>
      <c r="B36" s="281" t="s">
        <v>38</v>
      </c>
      <c r="C36" s="266" t="s">
        <v>48</v>
      </c>
      <c r="D36" s="266" t="s">
        <v>296</v>
      </c>
      <c r="E36" s="266" t="s">
        <v>297</v>
      </c>
      <c r="F36" s="269">
        <v>9</v>
      </c>
      <c r="G36" s="277" t="s">
        <v>162</v>
      </c>
      <c r="H36" s="266" t="s">
        <v>163</v>
      </c>
      <c r="I36" s="290" t="s">
        <v>72</v>
      </c>
      <c r="J36" s="275" t="s">
        <v>71</v>
      </c>
      <c r="K36" s="266">
        <v>2027</v>
      </c>
      <c r="L36" s="266" t="s">
        <v>80</v>
      </c>
      <c r="M36" s="269">
        <f>F36</f>
        <v>9</v>
      </c>
      <c r="N36" s="41" t="s">
        <v>12</v>
      </c>
      <c r="O36" s="31" t="s">
        <v>164</v>
      </c>
      <c r="P36" s="263" t="s">
        <v>161</v>
      </c>
      <c r="Q36" s="143">
        <v>50000</v>
      </c>
      <c r="R36" s="275" t="s">
        <v>71</v>
      </c>
      <c r="S36" s="123" t="s">
        <v>129</v>
      </c>
      <c r="T36" s="351" t="s">
        <v>115</v>
      </c>
      <c r="U36" s="190" t="s">
        <v>167</v>
      </c>
    </row>
    <row r="37" spans="1:22" s="19" customFormat="1" ht="28.5">
      <c r="A37" s="318"/>
      <c r="B37" s="282" t="s">
        <v>38</v>
      </c>
      <c r="C37" s="267" t="s">
        <v>48</v>
      </c>
      <c r="D37" s="267" t="s">
        <v>58</v>
      </c>
      <c r="E37" s="267" t="s">
        <v>11</v>
      </c>
      <c r="F37" s="270"/>
      <c r="G37" s="278"/>
      <c r="H37" s="267"/>
      <c r="I37" s="291" t="s">
        <v>72</v>
      </c>
      <c r="J37" s="293" t="s">
        <v>71</v>
      </c>
      <c r="K37" s="267"/>
      <c r="L37" s="267"/>
      <c r="M37" s="270"/>
      <c r="N37" s="43" t="s">
        <v>13</v>
      </c>
      <c r="O37" s="26" t="s">
        <v>134</v>
      </c>
      <c r="P37" s="264"/>
      <c r="Q37" s="189" t="s">
        <v>22</v>
      </c>
      <c r="R37" s="293" t="s">
        <v>70</v>
      </c>
      <c r="S37" s="126" t="s">
        <v>166</v>
      </c>
      <c r="T37" s="352"/>
      <c r="U37" s="131" t="s">
        <v>116</v>
      </c>
    </row>
    <row r="38" spans="1:22" s="19" customFormat="1" ht="76.150000000000006" customHeight="1">
      <c r="A38" s="318"/>
      <c r="B38" s="282" t="s">
        <v>38</v>
      </c>
      <c r="C38" s="267" t="s">
        <v>48</v>
      </c>
      <c r="D38" s="267" t="s">
        <v>58</v>
      </c>
      <c r="E38" s="267" t="s">
        <v>11</v>
      </c>
      <c r="F38" s="270"/>
      <c r="G38" s="278"/>
      <c r="H38" s="267"/>
      <c r="I38" s="291" t="s">
        <v>72</v>
      </c>
      <c r="J38" s="293" t="s">
        <v>71</v>
      </c>
      <c r="K38" s="267"/>
      <c r="L38" s="267"/>
      <c r="M38" s="270"/>
      <c r="N38" s="42" t="s">
        <v>14</v>
      </c>
      <c r="O38" s="26" t="s">
        <v>165</v>
      </c>
      <c r="P38" s="265"/>
      <c r="Q38" s="140" t="s">
        <v>22</v>
      </c>
      <c r="R38" s="293" t="s">
        <v>70</v>
      </c>
      <c r="S38" s="126" t="s">
        <v>166</v>
      </c>
      <c r="T38" s="352"/>
      <c r="U38" s="131" t="s">
        <v>116</v>
      </c>
    </row>
    <row r="39" spans="1:22" s="19" customFormat="1" thickBot="1">
      <c r="A39" s="319"/>
      <c r="B39" s="283" t="s">
        <v>38</v>
      </c>
      <c r="C39" s="268" t="s">
        <v>48</v>
      </c>
      <c r="D39" s="268" t="s">
        <v>58</v>
      </c>
      <c r="E39" s="268" t="s">
        <v>11</v>
      </c>
      <c r="F39" s="271"/>
      <c r="G39" s="279"/>
      <c r="H39" s="268"/>
      <c r="I39" s="292" t="s">
        <v>72</v>
      </c>
      <c r="J39" s="276" t="s">
        <v>71</v>
      </c>
      <c r="K39" s="268"/>
      <c r="L39" s="268"/>
      <c r="M39" s="271"/>
      <c r="N39" s="44"/>
      <c r="O39" s="198" t="s">
        <v>109</v>
      </c>
      <c r="P39" s="199"/>
      <c r="Q39" s="201">
        <f>SUM(Q36:Q38)</f>
        <v>50000</v>
      </c>
      <c r="R39" s="276" t="s">
        <v>70</v>
      </c>
      <c r="S39" s="149"/>
      <c r="T39" s="129"/>
      <c r="U39" s="9"/>
    </row>
    <row r="40" spans="1:22" ht="60.6" customHeight="1" thickBot="1">
      <c r="A40" s="320">
        <v>10</v>
      </c>
      <c r="B40" s="281" t="s">
        <v>38</v>
      </c>
      <c r="C40" s="266" t="s">
        <v>48</v>
      </c>
      <c r="D40" s="266" t="s">
        <v>346</v>
      </c>
      <c r="E40" s="266" t="s">
        <v>345</v>
      </c>
      <c r="F40" s="269">
        <v>10</v>
      </c>
      <c r="G40" s="277" t="s">
        <v>333</v>
      </c>
      <c r="H40" s="266" t="s">
        <v>329</v>
      </c>
      <c r="I40" s="284" t="s">
        <v>72</v>
      </c>
      <c r="J40" s="284" t="s">
        <v>72</v>
      </c>
      <c r="K40" s="266">
        <v>2029</v>
      </c>
      <c r="L40" s="266" t="s">
        <v>80</v>
      </c>
      <c r="M40" s="269">
        <f>F40</f>
        <v>10</v>
      </c>
      <c r="N40" s="41" t="s">
        <v>12</v>
      </c>
      <c r="O40" s="31" t="s">
        <v>265</v>
      </c>
      <c r="P40" s="307" t="s">
        <v>274</v>
      </c>
      <c r="Q40" s="143">
        <v>25000</v>
      </c>
      <c r="R40" s="284" t="s">
        <v>72</v>
      </c>
      <c r="S40" s="123" t="s">
        <v>277</v>
      </c>
      <c r="T40" s="351" t="s">
        <v>115</v>
      </c>
      <c r="U40" s="190" t="s">
        <v>278</v>
      </c>
      <c r="V40" s="5"/>
    </row>
    <row r="41" spans="1:22" ht="134.44999999999999" customHeight="1" thickBot="1">
      <c r="A41" s="318"/>
      <c r="B41" s="282" t="s">
        <v>38</v>
      </c>
      <c r="C41" s="267" t="s">
        <v>48</v>
      </c>
      <c r="D41" s="267" t="s">
        <v>58</v>
      </c>
      <c r="E41" s="267" t="s">
        <v>11</v>
      </c>
      <c r="F41" s="270"/>
      <c r="G41" s="278"/>
      <c r="H41" s="267"/>
      <c r="I41" s="285" t="s">
        <v>71</v>
      </c>
      <c r="J41" s="285" t="s">
        <v>71</v>
      </c>
      <c r="K41" s="267"/>
      <c r="L41" s="267"/>
      <c r="M41" s="270"/>
      <c r="N41" s="42" t="s">
        <v>13</v>
      </c>
      <c r="O41" s="26" t="s">
        <v>330</v>
      </c>
      <c r="P41" s="264"/>
      <c r="Q41" s="143">
        <v>1371900</v>
      </c>
      <c r="R41" s="285" t="s">
        <v>71</v>
      </c>
      <c r="S41" s="125" t="s">
        <v>328</v>
      </c>
      <c r="T41" s="352"/>
      <c r="U41" s="131" t="s">
        <v>279</v>
      </c>
      <c r="V41" s="5"/>
    </row>
    <row r="42" spans="1:22" ht="46.9" customHeight="1">
      <c r="A42" s="318"/>
      <c r="B42" s="282" t="s">
        <v>38</v>
      </c>
      <c r="C42" s="267" t="s">
        <v>48</v>
      </c>
      <c r="D42" s="267" t="s">
        <v>58</v>
      </c>
      <c r="E42" s="267" t="s">
        <v>11</v>
      </c>
      <c r="F42" s="270"/>
      <c r="G42" s="278"/>
      <c r="H42" s="267"/>
      <c r="I42" s="285" t="s">
        <v>71</v>
      </c>
      <c r="J42" s="285" t="s">
        <v>71</v>
      </c>
      <c r="K42" s="267"/>
      <c r="L42" s="267"/>
      <c r="M42" s="270"/>
      <c r="N42" s="42" t="s">
        <v>14</v>
      </c>
      <c r="O42" s="26" t="s">
        <v>331</v>
      </c>
      <c r="P42" s="264"/>
      <c r="Q42" s="143">
        <v>25103100</v>
      </c>
      <c r="R42" s="285" t="s">
        <v>71</v>
      </c>
      <c r="S42" s="124" t="s">
        <v>267</v>
      </c>
      <c r="T42" s="352"/>
      <c r="U42" s="131" t="s">
        <v>327</v>
      </c>
      <c r="V42" s="5"/>
    </row>
    <row r="43" spans="1:22" ht="15.75" customHeight="1" thickBot="1">
      <c r="A43" s="319"/>
      <c r="B43" s="283" t="s">
        <v>38</v>
      </c>
      <c r="C43" s="268" t="s">
        <v>48</v>
      </c>
      <c r="D43" s="268" t="s">
        <v>58</v>
      </c>
      <c r="E43" s="268" t="s">
        <v>11</v>
      </c>
      <c r="F43" s="271"/>
      <c r="G43" s="279"/>
      <c r="H43" s="268"/>
      <c r="I43" s="286" t="s">
        <v>71</v>
      </c>
      <c r="J43" s="286" t="s">
        <v>71</v>
      </c>
      <c r="K43" s="268"/>
      <c r="L43" s="268"/>
      <c r="M43" s="271"/>
      <c r="N43" s="45"/>
      <c r="O43" s="238" t="s">
        <v>109</v>
      </c>
      <c r="P43" s="239"/>
      <c r="Q43" s="240">
        <f>SUM(Q40:Q42)</f>
        <v>26500000</v>
      </c>
      <c r="R43" s="286" t="s">
        <v>71</v>
      </c>
      <c r="S43" s="154"/>
      <c r="T43" s="241"/>
      <c r="U43" s="37"/>
      <c r="V43" s="5"/>
    </row>
    <row r="44" spans="1:22" s="19" customFormat="1" ht="43.15" customHeight="1">
      <c r="A44" s="320">
        <v>11</v>
      </c>
      <c r="B44" s="281" t="s">
        <v>38</v>
      </c>
      <c r="C44" s="266" t="s">
        <v>48</v>
      </c>
      <c r="D44" s="266" t="s">
        <v>293</v>
      </c>
      <c r="E44" s="266" t="s">
        <v>294</v>
      </c>
      <c r="F44" s="272">
        <v>11</v>
      </c>
      <c r="G44" s="277" t="s">
        <v>168</v>
      </c>
      <c r="H44" s="266" t="s">
        <v>255</v>
      </c>
      <c r="I44" s="332" t="s">
        <v>72</v>
      </c>
      <c r="J44" s="329" t="s">
        <v>70</v>
      </c>
      <c r="K44" s="266">
        <v>2026</v>
      </c>
      <c r="L44" s="266" t="s">
        <v>80</v>
      </c>
      <c r="M44" s="269">
        <f>F44</f>
        <v>11</v>
      </c>
      <c r="N44" s="41" t="s">
        <v>12</v>
      </c>
      <c r="O44" s="31" t="s">
        <v>169</v>
      </c>
      <c r="P44" s="263" t="s">
        <v>334</v>
      </c>
      <c r="Q44" s="305">
        <v>45000</v>
      </c>
      <c r="R44" s="347" t="s">
        <v>70</v>
      </c>
      <c r="S44" s="361" t="s">
        <v>129</v>
      </c>
      <c r="T44" s="351" t="s">
        <v>115</v>
      </c>
      <c r="U44" s="32" t="s">
        <v>140</v>
      </c>
    </row>
    <row r="45" spans="1:22" s="19" customFormat="1" ht="45.6" customHeight="1">
      <c r="A45" s="318"/>
      <c r="B45" s="282" t="s">
        <v>38</v>
      </c>
      <c r="C45" s="267" t="s">
        <v>48</v>
      </c>
      <c r="D45" s="267" t="s">
        <v>56</v>
      </c>
      <c r="E45" s="267" t="s">
        <v>61</v>
      </c>
      <c r="F45" s="273"/>
      <c r="G45" s="278"/>
      <c r="H45" s="267"/>
      <c r="I45" s="333" t="s">
        <v>72</v>
      </c>
      <c r="J45" s="330" t="s">
        <v>71</v>
      </c>
      <c r="K45" s="267"/>
      <c r="L45" s="267"/>
      <c r="M45" s="270"/>
      <c r="N45" s="42" t="s">
        <v>13</v>
      </c>
      <c r="O45" s="26" t="s">
        <v>170</v>
      </c>
      <c r="P45" s="264"/>
      <c r="Q45" s="339"/>
      <c r="R45" s="348" t="s">
        <v>70</v>
      </c>
      <c r="S45" s="341"/>
      <c r="T45" s="352"/>
      <c r="U45" s="32" t="s">
        <v>141</v>
      </c>
    </row>
    <row r="46" spans="1:22" s="19" customFormat="1" ht="30.6" customHeight="1">
      <c r="A46" s="318"/>
      <c r="B46" s="282" t="s">
        <v>38</v>
      </c>
      <c r="C46" s="267" t="s">
        <v>48</v>
      </c>
      <c r="D46" s="267" t="s">
        <v>56</v>
      </c>
      <c r="E46" s="267" t="s">
        <v>61</v>
      </c>
      <c r="F46" s="273"/>
      <c r="G46" s="278"/>
      <c r="H46" s="267"/>
      <c r="I46" s="333" t="s">
        <v>72</v>
      </c>
      <c r="J46" s="330" t="s">
        <v>71</v>
      </c>
      <c r="K46" s="267"/>
      <c r="L46" s="267"/>
      <c r="M46" s="270"/>
      <c r="N46" s="42" t="s">
        <v>14</v>
      </c>
      <c r="O46" s="26" t="s">
        <v>171</v>
      </c>
      <c r="P46" s="264"/>
      <c r="Q46" s="306"/>
      <c r="R46" s="348" t="s">
        <v>70</v>
      </c>
      <c r="S46" s="342"/>
      <c r="T46" s="352"/>
      <c r="U46" s="236" t="s">
        <v>173</v>
      </c>
    </row>
    <row r="47" spans="1:22" s="19" customFormat="1" ht="46.15" customHeight="1">
      <c r="A47" s="318"/>
      <c r="B47" s="282" t="s">
        <v>38</v>
      </c>
      <c r="C47" s="267" t="s">
        <v>48</v>
      </c>
      <c r="D47" s="267" t="s">
        <v>56</v>
      </c>
      <c r="E47" s="267" t="s">
        <v>61</v>
      </c>
      <c r="F47" s="273"/>
      <c r="G47" s="278"/>
      <c r="H47" s="267"/>
      <c r="I47" s="333" t="s">
        <v>72</v>
      </c>
      <c r="J47" s="330" t="s">
        <v>71</v>
      </c>
      <c r="K47" s="267"/>
      <c r="L47" s="267"/>
      <c r="M47" s="270"/>
      <c r="N47" s="42" t="s">
        <v>15</v>
      </c>
      <c r="O47" s="26" t="s">
        <v>172</v>
      </c>
      <c r="P47" s="265"/>
      <c r="Q47" s="140">
        <v>0</v>
      </c>
      <c r="R47" s="348" t="s">
        <v>70</v>
      </c>
      <c r="S47" s="148"/>
      <c r="T47" s="352"/>
      <c r="U47" s="32" t="s">
        <v>174</v>
      </c>
    </row>
    <row r="48" spans="1:22" s="19" customFormat="1" thickBot="1">
      <c r="A48" s="319"/>
      <c r="B48" s="283" t="s">
        <v>38</v>
      </c>
      <c r="C48" s="268" t="s">
        <v>48</v>
      </c>
      <c r="D48" s="268" t="s">
        <v>56</v>
      </c>
      <c r="E48" s="268" t="s">
        <v>61</v>
      </c>
      <c r="F48" s="274"/>
      <c r="G48" s="279"/>
      <c r="H48" s="268"/>
      <c r="I48" s="334" t="s">
        <v>72</v>
      </c>
      <c r="J48" s="331" t="s">
        <v>71</v>
      </c>
      <c r="K48" s="268"/>
      <c r="L48" s="268"/>
      <c r="M48" s="271"/>
      <c r="N48" s="45"/>
      <c r="O48" s="238" t="s">
        <v>109</v>
      </c>
      <c r="P48" s="239"/>
      <c r="Q48" s="240">
        <f>SUM(Q44:Q47)</f>
        <v>45000</v>
      </c>
      <c r="R48" s="349" t="s">
        <v>70</v>
      </c>
      <c r="S48" s="154"/>
      <c r="T48" s="241"/>
      <c r="U48" s="37"/>
    </row>
    <row r="49" spans="1:21" ht="45" customHeight="1">
      <c r="A49" s="318">
        <v>12</v>
      </c>
      <c r="B49" s="281" t="s">
        <v>38</v>
      </c>
      <c r="C49" s="266" t="s">
        <v>48</v>
      </c>
      <c r="D49" s="266" t="s">
        <v>293</v>
      </c>
      <c r="E49" s="266" t="s">
        <v>294</v>
      </c>
      <c r="F49" s="270">
        <v>12</v>
      </c>
      <c r="G49" s="288" t="s">
        <v>175</v>
      </c>
      <c r="H49" s="267" t="s">
        <v>335</v>
      </c>
      <c r="I49" s="290" t="s">
        <v>72</v>
      </c>
      <c r="J49" s="290" t="s">
        <v>72</v>
      </c>
      <c r="K49" s="266">
        <v>2030</v>
      </c>
      <c r="L49" s="266" t="s">
        <v>80</v>
      </c>
      <c r="M49" s="270">
        <f>F49</f>
        <v>12</v>
      </c>
      <c r="N49" s="43" t="s">
        <v>12</v>
      </c>
      <c r="O49" s="35" t="s">
        <v>176</v>
      </c>
      <c r="P49" s="263" t="s">
        <v>184</v>
      </c>
      <c r="Q49" s="305">
        <v>45000</v>
      </c>
      <c r="R49" s="290" t="s">
        <v>72</v>
      </c>
      <c r="S49" s="361" t="s">
        <v>129</v>
      </c>
      <c r="T49" s="351" t="s">
        <v>115</v>
      </c>
      <c r="U49" s="118" t="s">
        <v>141</v>
      </c>
    </row>
    <row r="50" spans="1:21" ht="44.45" customHeight="1">
      <c r="A50" s="318"/>
      <c r="B50" s="282" t="s">
        <v>38</v>
      </c>
      <c r="C50" s="267" t="s">
        <v>48</v>
      </c>
      <c r="D50" s="267" t="s">
        <v>56</v>
      </c>
      <c r="E50" s="267" t="s">
        <v>61</v>
      </c>
      <c r="F50" s="270"/>
      <c r="G50" s="288"/>
      <c r="H50" s="267"/>
      <c r="I50" s="291" t="s">
        <v>72</v>
      </c>
      <c r="J50" s="291" t="s">
        <v>72</v>
      </c>
      <c r="K50" s="267"/>
      <c r="L50" s="267"/>
      <c r="M50" s="270"/>
      <c r="N50" s="42" t="s">
        <v>13</v>
      </c>
      <c r="O50" s="26" t="s">
        <v>177</v>
      </c>
      <c r="P50" s="264"/>
      <c r="Q50" s="339"/>
      <c r="R50" s="291" t="s">
        <v>72</v>
      </c>
      <c r="S50" s="341"/>
      <c r="T50" s="352"/>
      <c r="U50" s="32" t="s">
        <v>174</v>
      </c>
    </row>
    <row r="51" spans="1:21" ht="43.9" customHeight="1">
      <c r="A51" s="318"/>
      <c r="B51" s="282" t="s">
        <v>38</v>
      </c>
      <c r="C51" s="267" t="s">
        <v>48</v>
      </c>
      <c r="D51" s="267" t="s">
        <v>56</v>
      </c>
      <c r="E51" s="267" t="s">
        <v>61</v>
      </c>
      <c r="F51" s="270"/>
      <c r="G51" s="288"/>
      <c r="H51" s="267"/>
      <c r="I51" s="291" t="s">
        <v>72</v>
      </c>
      <c r="J51" s="291" t="s">
        <v>72</v>
      </c>
      <c r="K51" s="267"/>
      <c r="L51" s="267"/>
      <c r="M51" s="270"/>
      <c r="N51" s="42" t="s">
        <v>14</v>
      </c>
      <c r="O51" s="26" t="s">
        <v>178</v>
      </c>
      <c r="P51" s="264"/>
      <c r="Q51" s="339"/>
      <c r="R51" s="291" t="s">
        <v>72</v>
      </c>
      <c r="S51" s="341"/>
      <c r="T51" s="352"/>
      <c r="U51" s="32" t="s">
        <v>174</v>
      </c>
    </row>
    <row r="52" spans="1:21" ht="30.6" customHeight="1">
      <c r="A52" s="318"/>
      <c r="B52" s="282" t="s">
        <v>38</v>
      </c>
      <c r="C52" s="267" t="s">
        <v>48</v>
      </c>
      <c r="D52" s="267" t="s">
        <v>56</v>
      </c>
      <c r="E52" s="267" t="s">
        <v>61</v>
      </c>
      <c r="F52" s="270"/>
      <c r="G52" s="288"/>
      <c r="H52" s="267"/>
      <c r="I52" s="291" t="s">
        <v>72</v>
      </c>
      <c r="J52" s="291" t="s">
        <v>72</v>
      </c>
      <c r="K52" s="267"/>
      <c r="L52" s="267"/>
      <c r="M52" s="270"/>
      <c r="N52" s="42" t="s">
        <v>15</v>
      </c>
      <c r="O52" s="26" t="s">
        <v>179</v>
      </c>
      <c r="P52" s="264"/>
      <c r="Q52" s="306"/>
      <c r="R52" s="291" t="s">
        <v>72</v>
      </c>
      <c r="S52" s="342"/>
      <c r="T52" s="352"/>
      <c r="U52" s="32" t="s">
        <v>186</v>
      </c>
    </row>
    <row r="53" spans="1:21" ht="45.6" customHeight="1">
      <c r="A53" s="318"/>
      <c r="B53" s="282" t="s">
        <v>38</v>
      </c>
      <c r="C53" s="267" t="s">
        <v>48</v>
      </c>
      <c r="D53" s="267" t="s">
        <v>56</v>
      </c>
      <c r="E53" s="267" t="s">
        <v>61</v>
      </c>
      <c r="F53" s="270"/>
      <c r="G53" s="288"/>
      <c r="H53" s="267"/>
      <c r="I53" s="291" t="s">
        <v>72</v>
      </c>
      <c r="J53" s="291" t="s">
        <v>72</v>
      </c>
      <c r="K53" s="267"/>
      <c r="L53" s="267"/>
      <c r="M53" s="270"/>
      <c r="N53" s="42" t="s">
        <v>16</v>
      </c>
      <c r="O53" s="26" t="s">
        <v>180</v>
      </c>
      <c r="P53" s="264"/>
      <c r="Q53" s="140" t="s">
        <v>22</v>
      </c>
      <c r="R53" s="291" t="s">
        <v>72</v>
      </c>
      <c r="S53" s="127" t="s">
        <v>185</v>
      </c>
      <c r="T53" s="352"/>
      <c r="U53" s="32" t="s">
        <v>174</v>
      </c>
    </row>
    <row r="54" spans="1:21" ht="169.5" customHeight="1">
      <c r="A54" s="318"/>
      <c r="B54" s="282" t="s">
        <v>38</v>
      </c>
      <c r="C54" s="267" t="s">
        <v>48</v>
      </c>
      <c r="D54" s="267" t="s">
        <v>56</v>
      </c>
      <c r="E54" s="267" t="s">
        <v>61</v>
      </c>
      <c r="F54" s="270"/>
      <c r="G54" s="288"/>
      <c r="H54" s="267"/>
      <c r="I54" s="291" t="s">
        <v>72</v>
      </c>
      <c r="J54" s="291" t="s">
        <v>72</v>
      </c>
      <c r="K54" s="267"/>
      <c r="L54" s="267"/>
      <c r="M54" s="270"/>
      <c r="N54" s="42" t="s">
        <v>17</v>
      </c>
      <c r="O54" s="39" t="s">
        <v>181</v>
      </c>
      <c r="P54" s="264"/>
      <c r="Q54" s="140">
        <v>0</v>
      </c>
      <c r="R54" s="291" t="s">
        <v>72</v>
      </c>
      <c r="S54" s="124"/>
      <c r="T54" s="352"/>
      <c r="U54" s="188" t="s">
        <v>187</v>
      </c>
    </row>
    <row r="55" spans="1:21" ht="61.9" customHeight="1">
      <c r="A55" s="318"/>
      <c r="B55" s="282" t="s">
        <v>38</v>
      </c>
      <c r="C55" s="267" t="s">
        <v>48</v>
      </c>
      <c r="D55" s="267" t="s">
        <v>56</v>
      </c>
      <c r="E55" s="267" t="s">
        <v>61</v>
      </c>
      <c r="F55" s="270"/>
      <c r="G55" s="288"/>
      <c r="H55" s="267"/>
      <c r="I55" s="291" t="s">
        <v>72</v>
      </c>
      <c r="J55" s="291" t="s">
        <v>72</v>
      </c>
      <c r="K55" s="267"/>
      <c r="L55" s="267"/>
      <c r="M55" s="270"/>
      <c r="N55" s="42" t="s">
        <v>18</v>
      </c>
      <c r="O55" s="39" t="s">
        <v>182</v>
      </c>
      <c r="P55" s="264"/>
      <c r="Q55" s="140">
        <v>20000</v>
      </c>
      <c r="R55" s="291" t="s">
        <v>72</v>
      </c>
      <c r="S55" s="124" t="s">
        <v>129</v>
      </c>
      <c r="T55" s="352"/>
      <c r="U55" s="188" t="s">
        <v>188</v>
      </c>
    </row>
    <row r="56" spans="1:21" ht="45.6" customHeight="1">
      <c r="A56" s="318"/>
      <c r="B56" s="282" t="s">
        <v>38</v>
      </c>
      <c r="C56" s="267" t="s">
        <v>48</v>
      </c>
      <c r="D56" s="267" t="s">
        <v>56</v>
      </c>
      <c r="E56" s="267" t="s">
        <v>61</v>
      </c>
      <c r="F56" s="270"/>
      <c r="G56" s="288"/>
      <c r="H56" s="267"/>
      <c r="I56" s="291" t="s">
        <v>72</v>
      </c>
      <c r="J56" s="291" t="s">
        <v>72</v>
      </c>
      <c r="K56" s="267"/>
      <c r="L56" s="267"/>
      <c r="M56" s="270"/>
      <c r="N56" s="42" t="s">
        <v>19</v>
      </c>
      <c r="O56" s="26" t="s">
        <v>183</v>
      </c>
      <c r="P56" s="265"/>
      <c r="Q56" s="140">
        <v>150000</v>
      </c>
      <c r="R56" s="291" t="s">
        <v>72</v>
      </c>
      <c r="S56" s="148" t="s">
        <v>129</v>
      </c>
      <c r="T56" s="352"/>
      <c r="U56" s="32" t="s">
        <v>139</v>
      </c>
    </row>
    <row r="57" spans="1:21" thickBot="1">
      <c r="A57" s="319"/>
      <c r="B57" s="283" t="s">
        <v>38</v>
      </c>
      <c r="C57" s="268" t="s">
        <v>48</v>
      </c>
      <c r="D57" s="268" t="s">
        <v>56</v>
      </c>
      <c r="E57" s="268" t="s">
        <v>61</v>
      </c>
      <c r="F57" s="271"/>
      <c r="G57" s="289"/>
      <c r="H57" s="268"/>
      <c r="I57" s="292" t="s">
        <v>72</v>
      </c>
      <c r="J57" s="292" t="s">
        <v>72</v>
      </c>
      <c r="K57" s="268"/>
      <c r="L57" s="268"/>
      <c r="M57" s="271"/>
      <c r="N57" s="44"/>
      <c r="O57" s="198" t="s">
        <v>109</v>
      </c>
      <c r="P57" s="199"/>
      <c r="Q57" s="201">
        <f>SUM(Q49:Q56)</f>
        <v>215000</v>
      </c>
      <c r="R57" s="292" t="s">
        <v>72</v>
      </c>
      <c r="S57" s="149"/>
      <c r="T57" s="129"/>
      <c r="U57" s="9"/>
    </row>
    <row r="58" spans="1:21" s="19" customFormat="1" ht="45.6" customHeight="1">
      <c r="A58" s="320">
        <v>13</v>
      </c>
      <c r="B58" s="281" t="s">
        <v>38</v>
      </c>
      <c r="C58" s="266" t="s">
        <v>48</v>
      </c>
      <c r="D58" s="266" t="s">
        <v>293</v>
      </c>
      <c r="E58" s="266" t="s">
        <v>294</v>
      </c>
      <c r="F58" s="269">
        <v>13</v>
      </c>
      <c r="G58" s="277" t="s">
        <v>189</v>
      </c>
      <c r="H58" s="266" t="s">
        <v>190</v>
      </c>
      <c r="I58" s="332" t="s">
        <v>72</v>
      </c>
      <c r="J58" s="335" t="s">
        <v>71</v>
      </c>
      <c r="K58" s="266">
        <v>2030</v>
      </c>
      <c r="L58" s="266" t="s">
        <v>80</v>
      </c>
      <c r="M58" s="269">
        <f>F58</f>
        <v>13</v>
      </c>
      <c r="N58" s="41" t="s">
        <v>12</v>
      </c>
      <c r="O58" s="31" t="s">
        <v>191</v>
      </c>
      <c r="P58" s="263" t="s">
        <v>138</v>
      </c>
      <c r="Q58" s="305">
        <v>40000</v>
      </c>
      <c r="R58" s="310" t="s">
        <v>71</v>
      </c>
      <c r="S58" s="361" t="s">
        <v>129</v>
      </c>
      <c r="T58" s="351" t="s">
        <v>115</v>
      </c>
      <c r="U58" s="118" t="s">
        <v>141</v>
      </c>
    </row>
    <row r="59" spans="1:21" s="19" customFormat="1" ht="45.6" customHeight="1">
      <c r="A59" s="318"/>
      <c r="B59" s="282" t="s">
        <v>38</v>
      </c>
      <c r="C59" s="267" t="s">
        <v>48</v>
      </c>
      <c r="D59" s="267" t="s">
        <v>56</v>
      </c>
      <c r="E59" s="267" t="s">
        <v>61</v>
      </c>
      <c r="F59" s="270"/>
      <c r="G59" s="278"/>
      <c r="H59" s="267"/>
      <c r="I59" s="333" t="s">
        <v>72</v>
      </c>
      <c r="J59" s="336" t="s">
        <v>72</v>
      </c>
      <c r="K59" s="267"/>
      <c r="L59" s="267"/>
      <c r="M59" s="270"/>
      <c r="N59" s="43" t="s">
        <v>13</v>
      </c>
      <c r="O59" s="35" t="s">
        <v>192</v>
      </c>
      <c r="P59" s="264"/>
      <c r="Q59" s="339"/>
      <c r="R59" s="311" t="s">
        <v>71</v>
      </c>
      <c r="S59" s="341"/>
      <c r="T59" s="352"/>
      <c r="U59" s="234" t="s">
        <v>199</v>
      </c>
    </row>
    <row r="60" spans="1:21" s="19" customFormat="1" ht="32.450000000000003" customHeight="1">
      <c r="A60" s="318"/>
      <c r="B60" s="282" t="s">
        <v>38</v>
      </c>
      <c r="C60" s="267" t="s">
        <v>48</v>
      </c>
      <c r="D60" s="267" t="s">
        <v>56</v>
      </c>
      <c r="E60" s="267" t="s">
        <v>61</v>
      </c>
      <c r="F60" s="270"/>
      <c r="G60" s="278"/>
      <c r="H60" s="267"/>
      <c r="I60" s="333" t="s">
        <v>72</v>
      </c>
      <c r="J60" s="336" t="s">
        <v>72</v>
      </c>
      <c r="K60" s="267"/>
      <c r="L60" s="267"/>
      <c r="M60" s="270"/>
      <c r="N60" s="42" t="s">
        <v>14</v>
      </c>
      <c r="O60" s="26" t="s">
        <v>193</v>
      </c>
      <c r="P60" s="264"/>
      <c r="Q60" s="339"/>
      <c r="R60" s="311" t="s">
        <v>71</v>
      </c>
      <c r="S60" s="341"/>
      <c r="T60" s="352"/>
      <c r="U60" s="236" t="s">
        <v>200</v>
      </c>
    </row>
    <row r="61" spans="1:21" s="19" customFormat="1" ht="30" customHeight="1">
      <c r="A61" s="318"/>
      <c r="B61" s="282" t="s">
        <v>38</v>
      </c>
      <c r="C61" s="267" t="s">
        <v>48</v>
      </c>
      <c r="D61" s="267" t="s">
        <v>56</v>
      </c>
      <c r="E61" s="267" t="s">
        <v>61</v>
      </c>
      <c r="F61" s="270"/>
      <c r="G61" s="278"/>
      <c r="H61" s="267"/>
      <c r="I61" s="333" t="s">
        <v>72</v>
      </c>
      <c r="J61" s="336" t="s">
        <v>72</v>
      </c>
      <c r="K61" s="267"/>
      <c r="L61" s="267"/>
      <c r="M61" s="270"/>
      <c r="N61" s="42" t="s">
        <v>15</v>
      </c>
      <c r="O61" s="26" t="s">
        <v>194</v>
      </c>
      <c r="P61" s="264"/>
      <c r="Q61" s="339"/>
      <c r="R61" s="311" t="s">
        <v>71</v>
      </c>
      <c r="S61" s="341"/>
      <c r="T61" s="352"/>
      <c r="U61" s="236" t="s">
        <v>200</v>
      </c>
    </row>
    <row r="62" spans="1:21" s="19" customFormat="1" ht="31.9" customHeight="1">
      <c r="A62" s="318"/>
      <c r="B62" s="282" t="s">
        <v>38</v>
      </c>
      <c r="C62" s="267" t="s">
        <v>48</v>
      </c>
      <c r="D62" s="267" t="s">
        <v>56</v>
      </c>
      <c r="E62" s="267" t="s">
        <v>61</v>
      </c>
      <c r="F62" s="270"/>
      <c r="G62" s="278"/>
      <c r="H62" s="267"/>
      <c r="I62" s="333" t="s">
        <v>72</v>
      </c>
      <c r="J62" s="336" t="s">
        <v>72</v>
      </c>
      <c r="K62" s="267"/>
      <c r="L62" s="267"/>
      <c r="M62" s="270"/>
      <c r="N62" s="42" t="s">
        <v>16</v>
      </c>
      <c r="O62" s="26" t="s">
        <v>195</v>
      </c>
      <c r="P62" s="264"/>
      <c r="Q62" s="306"/>
      <c r="R62" s="311" t="s">
        <v>71</v>
      </c>
      <c r="S62" s="342"/>
      <c r="T62" s="352"/>
      <c r="U62" s="236" t="s">
        <v>200</v>
      </c>
    </row>
    <row r="63" spans="1:21" s="19" customFormat="1" ht="60.6" customHeight="1">
      <c r="A63" s="318"/>
      <c r="B63" s="282" t="s">
        <v>38</v>
      </c>
      <c r="C63" s="267" t="s">
        <v>48</v>
      </c>
      <c r="D63" s="267" t="s">
        <v>56</v>
      </c>
      <c r="E63" s="267" t="s">
        <v>61</v>
      </c>
      <c r="F63" s="270"/>
      <c r="G63" s="278"/>
      <c r="H63" s="267"/>
      <c r="I63" s="333" t="s">
        <v>72</v>
      </c>
      <c r="J63" s="336" t="s">
        <v>72</v>
      </c>
      <c r="K63" s="267"/>
      <c r="L63" s="267"/>
      <c r="M63" s="270"/>
      <c r="N63" s="42" t="s">
        <v>17</v>
      </c>
      <c r="O63" s="26" t="s">
        <v>196</v>
      </c>
      <c r="P63" s="264"/>
      <c r="Q63" s="140" t="s">
        <v>22</v>
      </c>
      <c r="R63" s="311" t="s">
        <v>71</v>
      </c>
      <c r="S63" s="127" t="s">
        <v>198</v>
      </c>
      <c r="T63" s="352"/>
      <c r="U63" s="32" t="s">
        <v>201</v>
      </c>
    </row>
    <row r="64" spans="1:21" s="19" customFormat="1" ht="73.900000000000006" customHeight="1">
      <c r="A64" s="318"/>
      <c r="B64" s="282" t="s">
        <v>38</v>
      </c>
      <c r="C64" s="267" t="s">
        <v>48</v>
      </c>
      <c r="D64" s="267" t="s">
        <v>56</v>
      </c>
      <c r="E64" s="267" t="s">
        <v>61</v>
      </c>
      <c r="F64" s="270"/>
      <c r="G64" s="278"/>
      <c r="H64" s="267"/>
      <c r="I64" s="333" t="s">
        <v>72</v>
      </c>
      <c r="J64" s="336" t="s">
        <v>72</v>
      </c>
      <c r="K64" s="267"/>
      <c r="L64" s="267"/>
      <c r="M64" s="270"/>
      <c r="N64" s="42" t="s">
        <v>18</v>
      </c>
      <c r="O64" s="26" t="s">
        <v>197</v>
      </c>
      <c r="P64" s="265"/>
      <c r="Q64" s="140">
        <v>60000</v>
      </c>
      <c r="R64" s="311" t="s">
        <v>71</v>
      </c>
      <c r="S64" s="148" t="s">
        <v>129</v>
      </c>
      <c r="T64" s="352"/>
      <c r="U64" s="32" t="s">
        <v>202</v>
      </c>
    </row>
    <row r="65" spans="1:21" s="19" customFormat="1" thickBot="1">
      <c r="A65" s="319"/>
      <c r="B65" s="283" t="s">
        <v>38</v>
      </c>
      <c r="C65" s="268" t="s">
        <v>48</v>
      </c>
      <c r="D65" s="268" t="s">
        <v>56</v>
      </c>
      <c r="E65" s="268" t="s">
        <v>61</v>
      </c>
      <c r="F65" s="271"/>
      <c r="G65" s="279"/>
      <c r="H65" s="268"/>
      <c r="I65" s="334" t="s">
        <v>72</v>
      </c>
      <c r="J65" s="337" t="s">
        <v>72</v>
      </c>
      <c r="K65" s="268"/>
      <c r="L65" s="268"/>
      <c r="M65" s="271"/>
      <c r="N65" s="45"/>
      <c r="O65" s="238" t="s">
        <v>109</v>
      </c>
      <c r="P65" s="239"/>
      <c r="Q65" s="240">
        <f>SUM(Q58:Q64)</f>
        <v>100000</v>
      </c>
      <c r="R65" s="312" t="s">
        <v>71</v>
      </c>
      <c r="S65" s="154"/>
      <c r="T65" s="241"/>
      <c r="U65" s="37"/>
    </row>
    <row r="66" spans="1:21" s="19" customFormat="1" ht="73.900000000000006" customHeight="1">
      <c r="A66" s="320">
        <v>14</v>
      </c>
      <c r="B66" s="281" t="s">
        <v>38</v>
      </c>
      <c r="C66" s="266" t="s">
        <v>48</v>
      </c>
      <c r="D66" s="266" t="s">
        <v>293</v>
      </c>
      <c r="E66" s="266" t="s">
        <v>294</v>
      </c>
      <c r="F66" s="269">
        <v>14</v>
      </c>
      <c r="G66" s="277" t="s">
        <v>203</v>
      </c>
      <c r="H66" s="266" t="s">
        <v>315</v>
      </c>
      <c r="I66" s="290" t="s">
        <v>72</v>
      </c>
      <c r="J66" s="329" t="s">
        <v>70</v>
      </c>
      <c r="K66" s="266">
        <v>2026</v>
      </c>
      <c r="L66" s="266" t="s">
        <v>80</v>
      </c>
      <c r="M66" s="269">
        <f>F66</f>
        <v>14</v>
      </c>
      <c r="N66" s="41" t="s">
        <v>12</v>
      </c>
      <c r="O66" s="31" t="s">
        <v>204</v>
      </c>
      <c r="P66" s="263" t="s">
        <v>150</v>
      </c>
      <c r="Q66" s="143">
        <v>0</v>
      </c>
      <c r="R66" s="308"/>
      <c r="S66" s="123"/>
      <c r="T66" s="351" t="s">
        <v>115</v>
      </c>
      <c r="U66" s="187" t="s">
        <v>280</v>
      </c>
    </row>
    <row r="67" spans="1:21" s="19" customFormat="1" ht="31.9" customHeight="1">
      <c r="A67" s="318"/>
      <c r="B67" s="282" t="s">
        <v>38</v>
      </c>
      <c r="C67" s="267" t="s">
        <v>48</v>
      </c>
      <c r="D67" s="267" t="s">
        <v>56</v>
      </c>
      <c r="E67" s="267" t="s">
        <v>61</v>
      </c>
      <c r="F67" s="270"/>
      <c r="G67" s="278"/>
      <c r="H67" s="267"/>
      <c r="I67" s="291" t="s">
        <v>72</v>
      </c>
      <c r="J67" s="330" t="s">
        <v>71</v>
      </c>
      <c r="K67" s="267"/>
      <c r="L67" s="267"/>
      <c r="M67" s="270"/>
      <c r="N67" s="42" t="s">
        <v>13</v>
      </c>
      <c r="O67" s="26" t="s">
        <v>205</v>
      </c>
      <c r="P67" s="264"/>
      <c r="Q67" s="140">
        <v>0</v>
      </c>
      <c r="R67" s="346"/>
      <c r="S67" s="124"/>
      <c r="T67" s="352"/>
      <c r="U67" s="131" t="s">
        <v>116</v>
      </c>
    </row>
    <row r="68" spans="1:21" s="19" customFormat="1" ht="31.15" customHeight="1">
      <c r="A68" s="318"/>
      <c r="B68" s="282" t="s">
        <v>38</v>
      </c>
      <c r="C68" s="267" t="s">
        <v>48</v>
      </c>
      <c r="D68" s="267" t="s">
        <v>56</v>
      </c>
      <c r="E68" s="267" t="s">
        <v>61</v>
      </c>
      <c r="F68" s="270"/>
      <c r="G68" s="278"/>
      <c r="H68" s="267"/>
      <c r="I68" s="291" t="s">
        <v>72</v>
      </c>
      <c r="J68" s="330" t="s">
        <v>71</v>
      </c>
      <c r="K68" s="267"/>
      <c r="L68" s="267"/>
      <c r="M68" s="270"/>
      <c r="N68" s="42" t="s">
        <v>14</v>
      </c>
      <c r="O68" s="26" t="s">
        <v>206</v>
      </c>
      <c r="P68" s="265"/>
      <c r="Q68" s="140" t="s">
        <v>22</v>
      </c>
      <c r="R68" s="346"/>
      <c r="S68" s="148"/>
      <c r="T68" s="352"/>
      <c r="U68" s="131" t="s">
        <v>116</v>
      </c>
    </row>
    <row r="69" spans="1:21" s="19" customFormat="1" thickBot="1">
      <c r="A69" s="319"/>
      <c r="B69" s="283" t="s">
        <v>38</v>
      </c>
      <c r="C69" s="268" t="s">
        <v>48</v>
      </c>
      <c r="D69" s="268" t="s">
        <v>56</v>
      </c>
      <c r="E69" s="268" t="s">
        <v>61</v>
      </c>
      <c r="F69" s="271"/>
      <c r="G69" s="279"/>
      <c r="H69" s="268"/>
      <c r="I69" s="292" t="s">
        <v>72</v>
      </c>
      <c r="J69" s="331" t="s">
        <v>71</v>
      </c>
      <c r="K69" s="268"/>
      <c r="L69" s="268"/>
      <c r="M69" s="271"/>
      <c r="N69" s="44"/>
      <c r="O69" s="198" t="s">
        <v>109</v>
      </c>
      <c r="P69" s="199"/>
      <c r="Q69" s="201">
        <f>SUM(Q66:Q68)</f>
        <v>0</v>
      </c>
      <c r="R69" s="309"/>
      <c r="S69" s="149"/>
      <c r="T69" s="129"/>
      <c r="U69" s="9"/>
    </row>
    <row r="70" spans="1:21" s="19" customFormat="1" ht="61.15" customHeight="1">
      <c r="A70" s="320">
        <v>15</v>
      </c>
      <c r="B70" s="281" t="s">
        <v>38</v>
      </c>
      <c r="C70" s="266" t="s">
        <v>48</v>
      </c>
      <c r="D70" s="266" t="s">
        <v>293</v>
      </c>
      <c r="E70" s="266" t="s">
        <v>294</v>
      </c>
      <c r="F70" s="269">
        <v>15</v>
      </c>
      <c r="G70" s="277" t="s">
        <v>207</v>
      </c>
      <c r="H70" s="266" t="s">
        <v>340</v>
      </c>
      <c r="I70" s="275" t="s">
        <v>71</v>
      </c>
      <c r="J70" s="284" t="s">
        <v>72</v>
      </c>
      <c r="K70" s="266">
        <v>2030</v>
      </c>
      <c r="L70" s="266" t="s">
        <v>80</v>
      </c>
      <c r="M70" s="260">
        <f>F70</f>
        <v>15</v>
      </c>
      <c r="N70" s="41" t="s">
        <v>12</v>
      </c>
      <c r="O70" s="31" t="s">
        <v>208</v>
      </c>
      <c r="P70" s="263" t="s">
        <v>138</v>
      </c>
      <c r="Q70" s="305">
        <v>30000</v>
      </c>
      <c r="R70" s="275" t="s">
        <v>71</v>
      </c>
      <c r="S70" s="361" t="s">
        <v>129</v>
      </c>
      <c r="T70" s="351" t="s">
        <v>115</v>
      </c>
      <c r="U70" s="233" t="s">
        <v>201</v>
      </c>
    </row>
    <row r="71" spans="1:21" s="19" customFormat="1" ht="33" customHeight="1">
      <c r="A71" s="318"/>
      <c r="B71" s="282" t="s">
        <v>38</v>
      </c>
      <c r="C71" s="267" t="s">
        <v>54</v>
      </c>
      <c r="D71" s="267" t="s">
        <v>56</v>
      </c>
      <c r="E71" s="267" t="s">
        <v>61</v>
      </c>
      <c r="F71" s="270"/>
      <c r="G71" s="278"/>
      <c r="H71" s="267"/>
      <c r="I71" s="293" t="s">
        <v>71</v>
      </c>
      <c r="J71" s="285" t="s">
        <v>71</v>
      </c>
      <c r="K71" s="267"/>
      <c r="L71" s="267"/>
      <c r="M71" s="261"/>
      <c r="N71" s="42" t="s">
        <v>13</v>
      </c>
      <c r="O71" s="26" t="s">
        <v>209</v>
      </c>
      <c r="P71" s="264"/>
      <c r="Q71" s="339"/>
      <c r="R71" s="293" t="s">
        <v>71</v>
      </c>
      <c r="S71" s="341"/>
      <c r="T71" s="352"/>
      <c r="U71" s="131" t="s">
        <v>116</v>
      </c>
    </row>
    <row r="72" spans="1:21" s="19" customFormat="1" ht="33" customHeight="1">
      <c r="A72" s="318"/>
      <c r="B72" s="282" t="s">
        <v>38</v>
      </c>
      <c r="C72" s="267" t="s">
        <v>54</v>
      </c>
      <c r="D72" s="267" t="s">
        <v>56</v>
      </c>
      <c r="E72" s="267" t="s">
        <v>61</v>
      </c>
      <c r="F72" s="270"/>
      <c r="G72" s="278"/>
      <c r="H72" s="267"/>
      <c r="I72" s="293" t="s">
        <v>71</v>
      </c>
      <c r="J72" s="285" t="s">
        <v>71</v>
      </c>
      <c r="K72" s="267"/>
      <c r="L72" s="267"/>
      <c r="M72" s="261"/>
      <c r="N72" s="42" t="s">
        <v>14</v>
      </c>
      <c r="O72" s="26" t="s">
        <v>210</v>
      </c>
      <c r="P72" s="264"/>
      <c r="Q72" s="339"/>
      <c r="R72" s="293" t="s">
        <v>71</v>
      </c>
      <c r="S72" s="341"/>
      <c r="T72" s="352"/>
      <c r="U72" s="131" t="s">
        <v>116</v>
      </c>
    </row>
    <row r="73" spans="1:21" s="19" customFormat="1" ht="31.9" customHeight="1">
      <c r="A73" s="318"/>
      <c r="B73" s="282" t="s">
        <v>38</v>
      </c>
      <c r="C73" s="267" t="s">
        <v>54</v>
      </c>
      <c r="D73" s="267" t="s">
        <v>56</v>
      </c>
      <c r="E73" s="267" t="s">
        <v>61</v>
      </c>
      <c r="F73" s="270"/>
      <c r="G73" s="278"/>
      <c r="H73" s="267"/>
      <c r="I73" s="293" t="s">
        <v>71</v>
      </c>
      <c r="J73" s="285" t="s">
        <v>71</v>
      </c>
      <c r="K73" s="267"/>
      <c r="L73" s="267"/>
      <c r="M73" s="261"/>
      <c r="N73" s="42" t="s">
        <v>15</v>
      </c>
      <c r="O73" s="26" t="s">
        <v>211</v>
      </c>
      <c r="P73" s="264"/>
      <c r="Q73" s="306"/>
      <c r="R73" s="293" t="s">
        <v>71</v>
      </c>
      <c r="S73" s="342"/>
      <c r="T73" s="352"/>
      <c r="U73" s="131" t="s">
        <v>116</v>
      </c>
    </row>
    <row r="74" spans="1:21" s="19" customFormat="1" ht="31.15" customHeight="1">
      <c r="A74" s="318"/>
      <c r="B74" s="282" t="s">
        <v>38</v>
      </c>
      <c r="C74" s="267" t="s">
        <v>54</v>
      </c>
      <c r="D74" s="267" t="s">
        <v>56</v>
      </c>
      <c r="E74" s="267" t="s">
        <v>61</v>
      </c>
      <c r="F74" s="270"/>
      <c r="G74" s="278"/>
      <c r="H74" s="267"/>
      <c r="I74" s="293" t="s">
        <v>71</v>
      </c>
      <c r="J74" s="285" t="s">
        <v>71</v>
      </c>
      <c r="K74" s="267"/>
      <c r="L74" s="267"/>
      <c r="M74" s="261"/>
      <c r="N74" s="42" t="s">
        <v>16</v>
      </c>
      <c r="O74" s="26" t="s">
        <v>212</v>
      </c>
      <c r="P74" s="264"/>
      <c r="Q74" s="140" t="s">
        <v>22</v>
      </c>
      <c r="R74" s="293" t="s">
        <v>71</v>
      </c>
      <c r="S74" s="127" t="s">
        <v>214</v>
      </c>
      <c r="T74" s="352"/>
      <c r="U74" s="131" t="s">
        <v>116</v>
      </c>
    </row>
    <row r="75" spans="1:21" s="19" customFormat="1" ht="31.9" customHeight="1">
      <c r="A75" s="318"/>
      <c r="B75" s="282" t="s">
        <v>38</v>
      </c>
      <c r="C75" s="267" t="s">
        <v>54</v>
      </c>
      <c r="D75" s="267" t="s">
        <v>56</v>
      </c>
      <c r="E75" s="267" t="s">
        <v>61</v>
      </c>
      <c r="F75" s="270"/>
      <c r="G75" s="278"/>
      <c r="H75" s="267"/>
      <c r="I75" s="293" t="s">
        <v>71</v>
      </c>
      <c r="J75" s="285" t="s">
        <v>71</v>
      </c>
      <c r="K75" s="267"/>
      <c r="L75" s="267"/>
      <c r="M75" s="261"/>
      <c r="N75" s="42" t="s">
        <v>17</v>
      </c>
      <c r="O75" s="26" t="s">
        <v>183</v>
      </c>
      <c r="P75" s="264"/>
      <c r="Q75" s="140">
        <v>50000</v>
      </c>
      <c r="R75" s="293" t="s">
        <v>71</v>
      </c>
      <c r="S75" s="124" t="s">
        <v>129</v>
      </c>
      <c r="T75" s="352"/>
      <c r="U75" s="32" t="s">
        <v>215</v>
      </c>
    </row>
    <row r="76" spans="1:21" s="19" customFormat="1" ht="60.6" customHeight="1">
      <c r="A76" s="318"/>
      <c r="B76" s="282" t="s">
        <v>38</v>
      </c>
      <c r="C76" s="267" t="s">
        <v>54</v>
      </c>
      <c r="D76" s="267" t="s">
        <v>56</v>
      </c>
      <c r="E76" s="267" t="s">
        <v>61</v>
      </c>
      <c r="F76" s="270"/>
      <c r="G76" s="278"/>
      <c r="H76" s="267"/>
      <c r="I76" s="293" t="s">
        <v>71</v>
      </c>
      <c r="J76" s="285" t="s">
        <v>71</v>
      </c>
      <c r="K76" s="267"/>
      <c r="L76" s="267"/>
      <c r="M76" s="350"/>
      <c r="N76" s="47" t="s">
        <v>18</v>
      </c>
      <c r="O76" s="26" t="s">
        <v>213</v>
      </c>
      <c r="P76" s="265"/>
      <c r="Q76" s="235">
        <v>0</v>
      </c>
      <c r="R76" s="293" t="s">
        <v>71</v>
      </c>
      <c r="S76" s="148"/>
      <c r="T76" s="352"/>
      <c r="U76" s="32" t="s">
        <v>216</v>
      </c>
    </row>
    <row r="77" spans="1:21" s="19" customFormat="1" thickBot="1">
      <c r="A77" s="319"/>
      <c r="B77" s="283" t="s">
        <v>38</v>
      </c>
      <c r="C77" s="268" t="s">
        <v>54</v>
      </c>
      <c r="D77" s="268" t="s">
        <v>56</v>
      </c>
      <c r="E77" s="268" t="s">
        <v>61</v>
      </c>
      <c r="F77" s="271"/>
      <c r="G77" s="279"/>
      <c r="H77" s="268"/>
      <c r="I77" s="276" t="s">
        <v>71</v>
      </c>
      <c r="J77" s="286" t="s">
        <v>71</v>
      </c>
      <c r="K77" s="268"/>
      <c r="L77" s="268"/>
      <c r="M77" s="262"/>
      <c r="N77" s="45"/>
      <c r="O77" s="238" t="s">
        <v>109</v>
      </c>
      <c r="P77" s="239"/>
      <c r="Q77" s="240">
        <f>SUM(Q70:Q75)</f>
        <v>80000</v>
      </c>
      <c r="R77" s="276" t="s">
        <v>71</v>
      </c>
      <c r="S77" s="154"/>
      <c r="T77" s="241"/>
      <c r="U77" s="37"/>
    </row>
    <row r="78" spans="1:21" s="19" customFormat="1" ht="62.45" customHeight="1">
      <c r="A78" s="320">
        <v>16</v>
      </c>
      <c r="B78" s="281" t="s">
        <v>38</v>
      </c>
      <c r="C78" s="266" t="s">
        <v>49</v>
      </c>
      <c r="D78" s="266" t="s">
        <v>293</v>
      </c>
      <c r="E78" s="266" t="s">
        <v>294</v>
      </c>
      <c r="F78" s="269">
        <v>16</v>
      </c>
      <c r="G78" s="277" t="s">
        <v>217</v>
      </c>
      <c r="H78" s="266" t="s">
        <v>218</v>
      </c>
      <c r="I78" s="290" t="s">
        <v>72</v>
      </c>
      <c r="J78" s="290" t="s">
        <v>72</v>
      </c>
      <c r="K78" s="266">
        <v>2028</v>
      </c>
      <c r="L78" s="266" t="s">
        <v>219</v>
      </c>
      <c r="M78" s="269">
        <f>F78</f>
        <v>16</v>
      </c>
      <c r="N78" s="43" t="s">
        <v>12</v>
      </c>
      <c r="O78" s="35" t="s">
        <v>220</v>
      </c>
      <c r="P78" s="353" t="s">
        <v>224</v>
      </c>
      <c r="Q78" s="305">
        <v>0</v>
      </c>
      <c r="R78" s="359" t="s">
        <v>70</v>
      </c>
      <c r="S78" s="126"/>
      <c r="T78" s="351" t="s">
        <v>115</v>
      </c>
      <c r="U78" s="174" t="s">
        <v>225</v>
      </c>
    </row>
    <row r="79" spans="1:21" s="19" customFormat="1" ht="31.15" customHeight="1">
      <c r="A79" s="318"/>
      <c r="B79" s="282" t="s">
        <v>38</v>
      </c>
      <c r="C79" s="267" t="s">
        <v>49</v>
      </c>
      <c r="D79" s="267" t="s">
        <v>56</v>
      </c>
      <c r="E79" s="267" t="s">
        <v>61</v>
      </c>
      <c r="F79" s="270"/>
      <c r="G79" s="278"/>
      <c r="H79" s="267"/>
      <c r="I79" s="291" t="s">
        <v>72</v>
      </c>
      <c r="J79" s="291" t="s">
        <v>72</v>
      </c>
      <c r="K79" s="267"/>
      <c r="L79" s="267"/>
      <c r="M79" s="270"/>
      <c r="N79" s="43" t="s">
        <v>13</v>
      </c>
      <c r="O79" s="26" t="s">
        <v>221</v>
      </c>
      <c r="P79" s="354"/>
      <c r="Q79" s="339"/>
      <c r="R79" s="362"/>
      <c r="S79" s="126"/>
      <c r="T79" s="352"/>
      <c r="U79" s="131" t="s">
        <v>116</v>
      </c>
    </row>
    <row r="80" spans="1:21" s="19" customFormat="1" ht="31.9" customHeight="1">
      <c r="A80" s="318"/>
      <c r="B80" s="282" t="s">
        <v>38</v>
      </c>
      <c r="C80" s="267" t="s">
        <v>49</v>
      </c>
      <c r="D80" s="267" t="s">
        <v>56</v>
      </c>
      <c r="E80" s="267" t="s">
        <v>61</v>
      </c>
      <c r="F80" s="270"/>
      <c r="G80" s="278"/>
      <c r="H80" s="267"/>
      <c r="I80" s="291" t="s">
        <v>72</v>
      </c>
      <c r="J80" s="291" t="s">
        <v>72</v>
      </c>
      <c r="K80" s="267"/>
      <c r="L80" s="267"/>
      <c r="M80" s="270"/>
      <c r="N80" s="42" t="s">
        <v>14</v>
      </c>
      <c r="O80" s="26" t="s">
        <v>222</v>
      </c>
      <c r="P80" s="354"/>
      <c r="Q80" s="339"/>
      <c r="R80" s="362"/>
      <c r="S80" s="124"/>
      <c r="T80" s="352"/>
      <c r="U80" s="131" t="s">
        <v>116</v>
      </c>
    </row>
    <row r="81" spans="1:21" s="19" customFormat="1" ht="30.6" customHeight="1">
      <c r="A81" s="318"/>
      <c r="B81" s="282" t="s">
        <v>38</v>
      </c>
      <c r="C81" s="267" t="s">
        <v>49</v>
      </c>
      <c r="D81" s="267" t="s">
        <v>56</v>
      </c>
      <c r="E81" s="267" t="s">
        <v>61</v>
      </c>
      <c r="F81" s="270"/>
      <c r="G81" s="278"/>
      <c r="H81" s="267"/>
      <c r="I81" s="291" t="s">
        <v>72</v>
      </c>
      <c r="J81" s="291" t="s">
        <v>72</v>
      </c>
      <c r="K81" s="267"/>
      <c r="L81" s="267"/>
      <c r="M81" s="270"/>
      <c r="N81" s="42" t="s">
        <v>15</v>
      </c>
      <c r="O81" s="26" t="s">
        <v>223</v>
      </c>
      <c r="P81" s="354"/>
      <c r="Q81" s="339"/>
      <c r="R81" s="362"/>
      <c r="S81" s="124"/>
      <c r="T81" s="352"/>
      <c r="U81" s="131" t="s">
        <v>116</v>
      </c>
    </row>
    <row r="82" spans="1:21" s="19" customFormat="1" ht="31.15" customHeight="1">
      <c r="A82" s="318"/>
      <c r="B82" s="282" t="s">
        <v>38</v>
      </c>
      <c r="C82" s="267" t="s">
        <v>49</v>
      </c>
      <c r="D82" s="267" t="s">
        <v>56</v>
      </c>
      <c r="E82" s="267" t="s">
        <v>61</v>
      </c>
      <c r="F82" s="270"/>
      <c r="G82" s="278"/>
      <c r="H82" s="267"/>
      <c r="I82" s="291" t="s">
        <v>72</v>
      </c>
      <c r="J82" s="291" t="s">
        <v>72</v>
      </c>
      <c r="K82" s="267"/>
      <c r="L82" s="267"/>
      <c r="M82" s="270"/>
      <c r="N82" s="42" t="s">
        <v>16</v>
      </c>
      <c r="O82" s="26" t="s">
        <v>212</v>
      </c>
      <c r="P82" s="354"/>
      <c r="Q82" s="339"/>
      <c r="R82" s="362"/>
      <c r="S82" s="124"/>
      <c r="T82" s="352"/>
      <c r="U82" s="131" t="s">
        <v>116</v>
      </c>
    </row>
    <row r="83" spans="1:21" s="19" customFormat="1" ht="31.15" customHeight="1">
      <c r="A83" s="318"/>
      <c r="B83" s="282" t="s">
        <v>38</v>
      </c>
      <c r="C83" s="267" t="s">
        <v>49</v>
      </c>
      <c r="D83" s="267" t="s">
        <v>56</v>
      </c>
      <c r="E83" s="267" t="s">
        <v>61</v>
      </c>
      <c r="F83" s="270"/>
      <c r="G83" s="278"/>
      <c r="H83" s="267"/>
      <c r="I83" s="291" t="s">
        <v>72</v>
      </c>
      <c r="J83" s="291" t="s">
        <v>72</v>
      </c>
      <c r="K83" s="267"/>
      <c r="L83" s="267"/>
      <c r="M83" s="270"/>
      <c r="N83" s="42" t="s">
        <v>17</v>
      </c>
      <c r="O83" s="26" t="s">
        <v>183</v>
      </c>
      <c r="P83" s="355"/>
      <c r="Q83" s="306"/>
      <c r="R83" s="362"/>
      <c r="S83" s="148"/>
      <c r="T83" s="352"/>
      <c r="U83" s="131" t="s">
        <v>116</v>
      </c>
    </row>
    <row r="84" spans="1:21" s="19" customFormat="1" thickBot="1">
      <c r="A84" s="319"/>
      <c r="B84" s="283" t="s">
        <v>38</v>
      </c>
      <c r="C84" s="268" t="s">
        <v>49</v>
      </c>
      <c r="D84" s="268" t="s">
        <v>56</v>
      </c>
      <c r="E84" s="268" t="s">
        <v>61</v>
      </c>
      <c r="F84" s="271"/>
      <c r="G84" s="279"/>
      <c r="H84" s="268"/>
      <c r="I84" s="292" t="s">
        <v>72</v>
      </c>
      <c r="J84" s="292" t="s">
        <v>72</v>
      </c>
      <c r="K84" s="268"/>
      <c r="L84" s="268"/>
      <c r="M84" s="271"/>
      <c r="N84" s="44"/>
      <c r="O84" s="198" t="s">
        <v>109</v>
      </c>
      <c r="P84" s="199"/>
      <c r="Q84" s="201">
        <f>SUM(Q78:Q83)</f>
        <v>0</v>
      </c>
      <c r="R84" s="360"/>
      <c r="S84" s="149"/>
      <c r="T84" s="129"/>
      <c r="U84" s="9"/>
    </row>
    <row r="85" spans="1:21" s="19" customFormat="1" ht="46.9" customHeight="1">
      <c r="A85" s="318">
        <v>17</v>
      </c>
      <c r="B85" s="281" t="s">
        <v>38</v>
      </c>
      <c r="C85" s="266" t="s">
        <v>54</v>
      </c>
      <c r="D85" s="266" t="s">
        <v>298</v>
      </c>
      <c r="E85" s="266" t="s">
        <v>306</v>
      </c>
      <c r="F85" s="270">
        <v>17</v>
      </c>
      <c r="G85" s="278" t="s">
        <v>309</v>
      </c>
      <c r="H85" s="267" t="s">
        <v>339</v>
      </c>
      <c r="I85" s="275" t="s">
        <v>71</v>
      </c>
      <c r="J85" s="284" t="s">
        <v>72</v>
      </c>
      <c r="K85" s="266">
        <v>2029</v>
      </c>
      <c r="L85" s="266" t="s">
        <v>227</v>
      </c>
      <c r="M85" s="260">
        <f>F85</f>
        <v>17</v>
      </c>
      <c r="N85" s="41" t="s">
        <v>12</v>
      </c>
      <c r="O85" s="31" t="s">
        <v>317</v>
      </c>
      <c r="P85" s="122" t="s">
        <v>11</v>
      </c>
      <c r="Q85" s="143">
        <v>0</v>
      </c>
      <c r="R85" s="359" t="s">
        <v>70</v>
      </c>
      <c r="S85" s="147" t="s">
        <v>316</v>
      </c>
      <c r="T85" s="175" t="s">
        <v>115</v>
      </c>
      <c r="U85" s="131" t="s">
        <v>116</v>
      </c>
    </row>
    <row r="86" spans="1:21" s="19" customFormat="1" thickBot="1">
      <c r="A86" s="319"/>
      <c r="B86" s="283" t="s">
        <v>38</v>
      </c>
      <c r="C86" s="268" t="s">
        <v>54</v>
      </c>
      <c r="D86" s="268" t="s">
        <v>56</v>
      </c>
      <c r="E86" s="268" t="s">
        <v>63</v>
      </c>
      <c r="F86" s="271"/>
      <c r="G86" s="279"/>
      <c r="H86" s="268"/>
      <c r="I86" s="276" t="s">
        <v>71</v>
      </c>
      <c r="J86" s="286" t="s">
        <v>71</v>
      </c>
      <c r="K86" s="268"/>
      <c r="L86" s="268"/>
      <c r="M86" s="262"/>
      <c r="N86" s="44"/>
      <c r="O86" s="198" t="s">
        <v>109</v>
      </c>
      <c r="P86" s="199"/>
      <c r="Q86" s="201">
        <f>SUM(Q85)</f>
        <v>0</v>
      </c>
      <c r="R86" s="360"/>
      <c r="S86" s="149"/>
      <c r="T86" s="129"/>
      <c r="U86" s="9"/>
    </row>
    <row r="87" spans="1:21" s="19" customFormat="1" ht="47.45" customHeight="1">
      <c r="A87" s="320">
        <v>18</v>
      </c>
      <c r="B87" s="281" t="s">
        <v>38</v>
      </c>
      <c r="C87" s="266" t="s">
        <v>51</v>
      </c>
      <c r="D87" s="266" t="s">
        <v>293</v>
      </c>
      <c r="E87" s="266" t="s">
        <v>294</v>
      </c>
      <c r="F87" s="269">
        <v>18</v>
      </c>
      <c r="G87" s="277" t="s">
        <v>229</v>
      </c>
      <c r="H87" s="266" t="s">
        <v>256</v>
      </c>
      <c r="I87" s="275" t="s">
        <v>71</v>
      </c>
      <c r="J87" s="275" t="s">
        <v>71</v>
      </c>
      <c r="K87" s="266">
        <v>2028</v>
      </c>
      <c r="L87" s="266" t="s">
        <v>312</v>
      </c>
      <c r="M87" s="269">
        <f>F87</f>
        <v>18</v>
      </c>
      <c r="N87" s="41" t="s">
        <v>12</v>
      </c>
      <c r="O87" s="31" t="s">
        <v>230</v>
      </c>
      <c r="P87" s="263" t="s">
        <v>138</v>
      </c>
      <c r="Q87" s="305">
        <v>60000</v>
      </c>
      <c r="R87" s="275" t="s">
        <v>71</v>
      </c>
      <c r="S87" s="361" t="s">
        <v>129</v>
      </c>
      <c r="T87" s="351" t="s">
        <v>115</v>
      </c>
      <c r="U87" s="172" t="s">
        <v>174</v>
      </c>
    </row>
    <row r="88" spans="1:21" s="19" customFormat="1" ht="47.45" customHeight="1">
      <c r="A88" s="318"/>
      <c r="B88" s="282" t="s">
        <v>38</v>
      </c>
      <c r="C88" s="267" t="s">
        <v>51</v>
      </c>
      <c r="D88" s="267" t="s">
        <v>56</v>
      </c>
      <c r="E88" s="267" t="s">
        <v>67</v>
      </c>
      <c r="F88" s="270"/>
      <c r="G88" s="278"/>
      <c r="H88" s="267"/>
      <c r="I88" s="293" t="s">
        <v>71</v>
      </c>
      <c r="J88" s="293" t="s">
        <v>71</v>
      </c>
      <c r="K88" s="267"/>
      <c r="L88" s="267"/>
      <c r="M88" s="270"/>
      <c r="N88" s="42" t="s">
        <v>13</v>
      </c>
      <c r="O88" s="26" t="s">
        <v>231</v>
      </c>
      <c r="P88" s="264"/>
      <c r="Q88" s="339"/>
      <c r="R88" s="293" t="s">
        <v>71</v>
      </c>
      <c r="S88" s="341"/>
      <c r="T88" s="352"/>
      <c r="U88" s="32" t="s">
        <v>174</v>
      </c>
    </row>
    <row r="89" spans="1:21" s="19" customFormat="1" ht="46.15" customHeight="1">
      <c r="A89" s="318"/>
      <c r="B89" s="282" t="s">
        <v>38</v>
      </c>
      <c r="C89" s="267" t="s">
        <v>51</v>
      </c>
      <c r="D89" s="267" t="s">
        <v>56</v>
      </c>
      <c r="E89" s="267" t="s">
        <v>67</v>
      </c>
      <c r="F89" s="270"/>
      <c r="G89" s="278"/>
      <c r="H89" s="267"/>
      <c r="I89" s="293" t="s">
        <v>71</v>
      </c>
      <c r="J89" s="293" t="s">
        <v>71</v>
      </c>
      <c r="K89" s="267"/>
      <c r="L89" s="267"/>
      <c r="M89" s="270"/>
      <c r="N89" s="42" t="s">
        <v>14</v>
      </c>
      <c r="O89" s="26" t="s">
        <v>232</v>
      </c>
      <c r="P89" s="264"/>
      <c r="Q89" s="306"/>
      <c r="R89" s="293" t="s">
        <v>71</v>
      </c>
      <c r="S89" s="342"/>
      <c r="T89" s="352"/>
      <c r="U89" s="32" t="s">
        <v>174</v>
      </c>
    </row>
    <row r="90" spans="1:21" s="19" customFormat="1" ht="47.45" customHeight="1">
      <c r="A90" s="318"/>
      <c r="B90" s="282" t="s">
        <v>38</v>
      </c>
      <c r="C90" s="267" t="s">
        <v>51</v>
      </c>
      <c r="D90" s="267" t="s">
        <v>56</v>
      </c>
      <c r="E90" s="267" t="s">
        <v>67</v>
      </c>
      <c r="F90" s="270"/>
      <c r="G90" s="278"/>
      <c r="H90" s="267"/>
      <c r="I90" s="293" t="s">
        <v>71</v>
      </c>
      <c r="J90" s="293" t="s">
        <v>71</v>
      </c>
      <c r="K90" s="267"/>
      <c r="L90" s="267"/>
      <c r="M90" s="270"/>
      <c r="N90" s="42" t="s">
        <v>15</v>
      </c>
      <c r="O90" s="26" t="s">
        <v>233</v>
      </c>
      <c r="P90" s="265"/>
      <c r="Q90" s="140" t="s">
        <v>22</v>
      </c>
      <c r="R90" s="293" t="s">
        <v>71</v>
      </c>
      <c r="S90" s="127" t="s">
        <v>226</v>
      </c>
      <c r="T90" s="352"/>
      <c r="U90" s="32" t="s">
        <v>174</v>
      </c>
    </row>
    <row r="91" spans="1:21" s="19" customFormat="1" ht="15.75" customHeight="1" thickBot="1">
      <c r="A91" s="319"/>
      <c r="B91" s="283" t="s">
        <v>38</v>
      </c>
      <c r="C91" s="268" t="s">
        <v>51</v>
      </c>
      <c r="D91" s="268" t="s">
        <v>56</v>
      </c>
      <c r="E91" s="268" t="s">
        <v>67</v>
      </c>
      <c r="F91" s="271"/>
      <c r="G91" s="279"/>
      <c r="H91" s="268"/>
      <c r="I91" s="276" t="s">
        <v>71</v>
      </c>
      <c r="J91" s="276" t="s">
        <v>71</v>
      </c>
      <c r="K91" s="268"/>
      <c r="L91" s="268"/>
      <c r="M91" s="271"/>
      <c r="N91" s="44"/>
      <c r="O91" s="38" t="s">
        <v>109</v>
      </c>
      <c r="P91" s="9"/>
      <c r="Q91" s="142">
        <f>SUM(Q87:Q90)</f>
        <v>60000</v>
      </c>
      <c r="R91" s="276" t="s">
        <v>71</v>
      </c>
      <c r="S91" s="149"/>
      <c r="T91" s="129"/>
      <c r="U91" s="9"/>
    </row>
    <row r="92" spans="1:21" s="19" customFormat="1" ht="50.45" customHeight="1">
      <c r="A92" s="320">
        <v>19</v>
      </c>
      <c r="B92" s="281" t="s">
        <v>38</v>
      </c>
      <c r="C92" s="266" t="s">
        <v>234</v>
      </c>
      <c r="D92" s="266" t="s">
        <v>298</v>
      </c>
      <c r="E92" s="266" t="s">
        <v>306</v>
      </c>
      <c r="F92" s="269">
        <v>19</v>
      </c>
      <c r="G92" s="277" t="s">
        <v>310</v>
      </c>
      <c r="H92" s="280" t="s">
        <v>235</v>
      </c>
      <c r="I92" s="275" t="s">
        <v>71</v>
      </c>
      <c r="J92" s="284" t="s">
        <v>72</v>
      </c>
      <c r="K92" s="266">
        <v>2030</v>
      </c>
      <c r="L92" s="266" t="s">
        <v>86</v>
      </c>
      <c r="M92" s="260">
        <f>F92</f>
        <v>19</v>
      </c>
      <c r="N92" s="41" t="s">
        <v>12</v>
      </c>
      <c r="O92" s="31" t="s">
        <v>236</v>
      </c>
      <c r="P92" s="263" t="s">
        <v>138</v>
      </c>
      <c r="Q92" s="143">
        <v>0</v>
      </c>
      <c r="R92" s="275" t="s">
        <v>71</v>
      </c>
      <c r="S92" s="123" t="s">
        <v>86</v>
      </c>
      <c r="T92" s="351" t="s">
        <v>115</v>
      </c>
      <c r="U92" s="187" t="s">
        <v>86</v>
      </c>
    </row>
    <row r="93" spans="1:21" s="19" customFormat="1" ht="45.6" customHeight="1">
      <c r="A93" s="318"/>
      <c r="B93" s="282" t="s">
        <v>38</v>
      </c>
      <c r="C93" s="267" t="s">
        <v>234</v>
      </c>
      <c r="D93" s="267" t="s">
        <v>56</v>
      </c>
      <c r="E93" s="267" t="s">
        <v>67</v>
      </c>
      <c r="F93" s="270"/>
      <c r="G93" s="278"/>
      <c r="H93" s="267"/>
      <c r="I93" s="293" t="s">
        <v>71</v>
      </c>
      <c r="J93" s="285" t="s">
        <v>71</v>
      </c>
      <c r="K93" s="267"/>
      <c r="L93" s="267"/>
      <c r="M93" s="261"/>
      <c r="N93" s="42" t="s">
        <v>13</v>
      </c>
      <c r="O93" s="26" t="s">
        <v>237</v>
      </c>
      <c r="P93" s="264"/>
      <c r="Q93" s="338">
        <v>60000</v>
      </c>
      <c r="R93" s="293" t="s">
        <v>71</v>
      </c>
      <c r="S93" s="340" t="s">
        <v>129</v>
      </c>
      <c r="T93" s="352"/>
      <c r="U93" s="188" t="s">
        <v>86</v>
      </c>
    </row>
    <row r="94" spans="1:21" s="19" customFormat="1" ht="31.9" customHeight="1">
      <c r="A94" s="318"/>
      <c r="B94" s="282" t="s">
        <v>38</v>
      </c>
      <c r="C94" s="267" t="s">
        <v>234</v>
      </c>
      <c r="D94" s="267" t="s">
        <v>56</v>
      </c>
      <c r="E94" s="267" t="s">
        <v>67</v>
      </c>
      <c r="F94" s="270"/>
      <c r="G94" s="278"/>
      <c r="H94" s="267"/>
      <c r="I94" s="293" t="s">
        <v>71</v>
      </c>
      <c r="J94" s="285" t="s">
        <v>71</v>
      </c>
      <c r="K94" s="267"/>
      <c r="L94" s="267"/>
      <c r="M94" s="261"/>
      <c r="N94" s="42" t="s">
        <v>14</v>
      </c>
      <c r="O94" s="26" t="s">
        <v>238</v>
      </c>
      <c r="P94" s="264"/>
      <c r="Q94" s="339"/>
      <c r="R94" s="293" t="s">
        <v>71</v>
      </c>
      <c r="S94" s="341"/>
      <c r="T94" s="352"/>
      <c r="U94" s="188" t="s">
        <v>86</v>
      </c>
    </row>
    <row r="95" spans="1:21" s="19" customFormat="1" ht="15" customHeight="1">
      <c r="A95" s="318"/>
      <c r="B95" s="282" t="s">
        <v>38</v>
      </c>
      <c r="C95" s="267" t="s">
        <v>234</v>
      </c>
      <c r="D95" s="267" t="s">
        <v>56</v>
      </c>
      <c r="E95" s="267" t="s">
        <v>67</v>
      </c>
      <c r="F95" s="270"/>
      <c r="G95" s="278"/>
      <c r="H95" s="267"/>
      <c r="I95" s="293" t="s">
        <v>71</v>
      </c>
      <c r="J95" s="285" t="s">
        <v>71</v>
      </c>
      <c r="K95" s="267"/>
      <c r="L95" s="267"/>
      <c r="M95" s="261"/>
      <c r="N95" s="42" t="s">
        <v>15</v>
      </c>
      <c r="O95" s="26" t="s">
        <v>239</v>
      </c>
      <c r="P95" s="264"/>
      <c r="Q95" s="306"/>
      <c r="R95" s="293" t="s">
        <v>71</v>
      </c>
      <c r="S95" s="342"/>
      <c r="T95" s="352"/>
      <c r="U95" s="188" t="s">
        <v>86</v>
      </c>
    </row>
    <row r="96" spans="1:21" s="19" customFormat="1" ht="31.15" customHeight="1">
      <c r="A96" s="318"/>
      <c r="B96" s="282" t="s">
        <v>38</v>
      </c>
      <c r="C96" s="267" t="s">
        <v>234</v>
      </c>
      <c r="D96" s="267" t="s">
        <v>56</v>
      </c>
      <c r="E96" s="267" t="s">
        <v>67</v>
      </c>
      <c r="F96" s="270"/>
      <c r="G96" s="278"/>
      <c r="H96" s="267"/>
      <c r="I96" s="293" t="s">
        <v>71</v>
      </c>
      <c r="J96" s="285" t="s">
        <v>71</v>
      </c>
      <c r="K96" s="267"/>
      <c r="L96" s="267"/>
      <c r="M96" s="261"/>
      <c r="N96" s="42" t="s">
        <v>16</v>
      </c>
      <c r="O96" s="26" t="s">
        <v>307</v>
      </c>
      <c r="P96" s="264"/>
      <c r="Q96" s="140">
        <v>20000</v>
      </c>
      <c r="R96" s="293" t="s">
        <v>71</v>
      </c>
      <c r="S96" s="124" t="s">
        <v>129</v>
      </c>
      <c r="T96" s="352"/>
      <c r="U96" s="188" t="s">
        <v>86</v>
      </c>
    </row>
    <row r="97" spans="1:21" s="19" customFormat="1" ht="29.45" customHeight="1">
      <c r="A97" s="318"/>
      <c r="B97" s="282" t="s">
        <v>38</v>
      </c>
      <c r="C97" s="267" t="s">
        <v>234</v>
      </c>
      <c r="D97" s="267" t="s">
        <v>56</v>
      </c>
      <c r="E97" s="267" t="s">
        <v>67</v>
      </c>
      <c r="F97" s="270"/>
      <c r="G97" s="278"/>
      <c r="H97" s="267"/>
      <c r="I97" s="293" t="s">
        <v>71</v>
      </c>
      <c r="J97" s="285" t="s">
        <v>71</v>
      </c>
      <c r="K97" s="267"/>
      <c r="L97" s="267"/>
      <c r="M97" s="261"/>
      <c r="N97" s="42" t="s">
        <v>17</v>
      </c>
      <c r="O97" s="26" t="s">
        <v>308</v>
      </c>
      <c r="P97" s="265"/>
      <c r="Q97" s="140" t="s">
        <v>22</v>
      </c>
      <c r="R97" s="293" t="s">
        <v>71</v>
      </c>
      <c r="S97" s="127" t="s">
        <v>226</v>
      </c>
      <c r="T97" s="352"/>
      <c r="U97" s="32" t="s">
        <v>86</v>
      </c>
    </row>
    <row r="98" spans="1:21" s="19" customFormat="1" ht="15.75" customHeight="1" thickBot="1">
      <c r="A98" s="319"/>
      <c r="B98" s="283" t="s">
        <v>38</v>
      </c>
      <c r="C98" s="268" t="s">
        <v>234</v>
      </c>
      <c r="D98" s="268" t="s">
        <v>56</v>
      </c>
      <c r="E98" s="268" t="s">
        <v>67</v>
      </c>
      <c r="F98" s="271"/>
      <c r="G98" s="279"/>
      <c r="H98" s="268"/>
      <c r="I98" s="276" t="s">
        <v>71</v>
      </c>
      <c r="J98" s="286" t="s">
        <v>71</v>
      </c>
      <c r="K98" s="268"/>
      <c r="L98" s="268"/>
      <c r="M98" s="262"/>
      <c r="N98" s="44"/>
      <c r="O98" s="38" t="s">
        <v>109</v>
      </c>
      <c r="P98" s="9"/>
      <c r="Q98" s="142">
        <f>SUM(Q92:Q97)</f>
        <v>80000</v>
      </c>
      <c r="R98" s="276" t="s">
        <v>71</v>
      </c>
      <c r="S98" s="149"/>
      <c r="T98" s="129"/>
      <c r="U98" s="9"/>
    </row>
    <row r="99" spans="1:21" s="19" customFormat="1" ht="60" customHeight="1">
      <c r="A99" s="320">
        <v>20</v>
      </c>
      <c r="B99" s="321" t="s">
        <v>39</v>
      </c>
      <c r="C99" s="266" t="s">
        <v>48</v>
      </c>
      <c r="D99" s="266" t="s">
        <v>293</v>
      </c>
      <c r="E99" s="266" t="s">
        <v>294</v>
      </c>
      <c r="F99" s="269">
        <v>20</v>
      </c>
      <c r="G99" s="277" t="s">
        <v>240</v>
      </c>
      <c r="H99" s="266" t="s">
        <v>254</v>
      </c>
      <c r="I99" s="290" t="s">
        <v>72</v>
      </c>
      <c r="J99" s="275" t="s">
        <v>71</v>
      </c>
      <c r="K99" s="266">
        <v>2027</v>
      </c>
      <c r="L99" s="266" t="s">
        <v>80</v>
      </c>
      <c r="M99" s="269">
        <f>F99</f>
        <v>20</v>
      </c>
      <c r="N99" s="41" t="s">
        <v>12</v>
      </c>
      <c r="O99" s="31" t="s">
        <v>241</v>
      </c>
      <c r="P99" s="263" t="s">
        <v>150</v>
      </c>
      <c r="Q99" s="143">
        <v>0</v>
      </c>
      <c r="R99" s="308" t="s">
        <v>70</v>
      </c>
      <c r="S99" s="123"/>
      <c r="T99" s="351" t="s">
        <v>115</v>
      </c>
      <c r="U99" s="190" t="s">
        <v>336</v>
      </c>
    </row>
    <row r="100" spans="1:21" s="19" customFormat="1" ht="31.15" customHeight="1">
      <c r="A100" s="318"/>
      <c r="B100" s="322" t="s">
        <v>39</v>
      </c>
      <c r="C100" s="267" t="s">
        <v>48</v>
      </c>
      <c r="D100" s="267" t="s">
        <v>57</v>
      </c>
      <c r="E100" s="267" t="s">
        <v>64</v>
      </c>
      <c r="F100" s="270"/>
      <c r="G100" s="278"/>
      <c r="H100" s="267"/>
      <c r="I100" s="291" t="s">
        <v>72</v>
      </c>
      <c r="J100" s="293" t="s">
        <v>71</v>
      </c>
      <c r="K100" s="267"/>
      <c r="L100" s="267"/>
      <c r="M100" s="270"/>
      <c r="N100" s="42" t="s">
        <v>13</v>
      </c>
      <c r="O100" s="26" t="s">
        <v>242</v>
      </c>
      <c r="P100" s="264"/>
      <c r="Q100" s="140">
        <v>5000</v>
      </c>
      <c r="R100" s="346" t="s">
        <v>70</v>
      </c>
      <c r="S100" s="124" t="s">
        <v>129</v>
      </c>
      <c r="T100" s="352"/>
      <c r="U100" s="131" t="s">
        <v>116</v>
      </c>
    </row>
    <row r="101" spans="1:21" s="19" customFormat="1" ht="32.450000000000003" customHeight="1">
      <c r="A101" s="318"/>
      <c r="B101" s="322" t="s">
        <v>39</v>
      </c>
      <c r="C101" s="267" t="s">
        <v>48</v>
      </c>
      <c r="D101" s="267" t="s">
        <v>57</v>
      </c>
      <c r="E101" s="267" t="s">
        <v>64</v>
      </c>
      <c r="F101" s="270"/>
      <c r="G101" s="278"/>
      <c r="H101" s="267"/>
      <c r="I101" s="291" t="s">
        <v>72</v>
      </c>
      <c r="J101" s="293" t="s">
        <v>71</v>
      </c>
      <c r="K101" s="267"/>
      <c r="L101" s="267"/>
      <c r="M101" s="270"/>
      <c r="N101" s="42" t="s">
        <v>14</v>
      </c>
      <c r="O101" s="26" t="s">
        <v>243</v>
      </c>
      <c r="P101" s="265"/>
      <c r="Q101" s="140">
        <v>0</v>
      </c>
      <c r="R101" s="346" t="s">
        <v>70</v>
      </c>
      <c r="S101" s="148"/>
      <c r="T101" s="352"/>
      <c r="U101" s="131" t="s">
        <v>116</v>
      </c>
    </row>
    <row r="102" spans="1:21" s="19" customFormat="1" thickBot="1">
      <c r="A102" s="319"/>
      <c r="B102" s="323" t="s">
        <v>39</v>
      </c>
      <c r="C102" s="268" t="s">
        <v>48</v>
      </c>
      <c r="D102" s="268" t="s">
        <v>57</v>
      </c>
      <c r="E102" s="268" t="s">
        <v>64</v>
      </c>
      <c r="F102" s="271"/>
      <c r="G102" s="279"/>
      <c r="H102" s="268"/>
      <c r="I102" s="292" t="s">
        <v>72</v>
      </c>
      <c r="J102" s="276" t="s">
        <v>71</v>
      </c>
      <c r="K102" s="268"/>
      <c r="L102" s="268"/>
      <c r="M102" s="271"/>
      <c r="N102" s="44"/>
      <c r="O102" s="198" t="s">
        <v>109</v>
      </c>
      <c r="P102" s="199"/>
      <c r="Q102" s="201">
        <f>SUM(Q99:Q101)</f>
        <v>5000</v>
      </c>
      <c r="R102" s="309" t="s">
        <v>70</v>
      </c>
      <c r="S102" s="149"/>
      <c r="T102" s="129"/>
      <c r="U102" s="9"/>
    </row>
    <row r="103" spans="1:21" s="19" customFormat="1" ht="60.6" customHeight="1">
      <c r="A103" s="320">
        <v>21</v>
      </c>
      <c r="B103" s="321" t="s">
        <v>39</v>
      </c>
      <c r="C103" s="266" t="s">
        <v>49</v>
      </c>
      <c r="D103" s="266" t="s">
        <v>293</v>
      </c>
      <c r="E103" s="266" t="s">
        <v>294</v>
      </c>
      <c r="F103" s="269">
        <v>21</v>
      </c>
      <c r="G103" s="277" t="s">
        <v>244</v>
      </c>
      <c r="H103" s="266" t="s">
        <v>245</v>
      </c>
      <c r="I103" s="290" t="s">
        <v>72</v>
      </c>
      <c r="J103" s="290" t="s">
        <v>72</v>
      </c>
      <c r="K103" s="266">
        <v>2030</v>
      </c>
      <c r="L103" s="266" t="s">
        <v>80</v>
      </c>
      <c r="M103" s="272">
        <f>F103</f>
        <v>21</v>
      </c>
      <c r="N103" s="41" t="s">
        <v>12</v>
      </c>
      <c r="O103" s="31" t="s">
        <v>299</v>
      </c>
      <c r="P103" s="263" t="s">
        <v>249</v>
      </c>
      <c r="Q103" s="143">
        <v>0</v>
      </c>
      <c r="R103" s="275" t="s">
        <v>71</v>
      </c>
      <c r="S103" s="123"/>
      <c r="T103" s="351" t="s">
        <v>115</v>
      </c>
      <c r="U103" s="131" t="s">
        <v>116</v>
      </c>
    </row>
    <row r="104" spans="1:21" s="19" customFormat="1" ht="30.6" customHeight="1">
      <c r="A104" s="318"/>
      <c r="B104" s="322" t="s">
        <v>39</v>
      </c>
      <c r="C104" s="267" t="s">
        <v>49</v>
      </c>
      <c r="D104" s="267" t="s">
        <v>56</v>
      </c>
      <c r="E104" s="267" t="s">
        <v>61</v>
      </c>
      <c r="F104" s="270"/>
      <c r="G104" s="278"/>
      <c r="H104" s="267"/>
      <c r="I104" s="291" t="s">
        <v>72</v>
      </c>
      <c r="J104" s="291" t="s">
        <v>72</v>
      </c>
      <c r="K104" s="267"/>
      <c r="L104" s="267"/>
      <c r="M104" s="273"/>
      <c r="N104" s="42" t="s">
        <v>13</v>
      </c>
      <c r="O104" s="35" t="s">
        <v>246</v>
      </c>
      <c r="P104" s="264"/>
      <c r="Q104" s="338">
        <v>110000</v>
      </c>
      <c r="R104" s="293" t="s">
        <v>71</v>
      </c>
      <c r="S104" s="340" t="s">
        <v>129</v>
      </c>
      <c r="T104" s="352"/>
      <c r="U104" s="131" t="s">
        <v>116</v>
      </c>
    </row>
    <row r="105" spans="1:21" s="19" customFormat="1" ht="45.6" customHeight="1">
      <c r="A105" s="318"/>
      <c r="B105" s="322" t="s">
        <v>39</v>
      </c>
      <c r="C105" s="267" t="s">
        <v>49</v>
      </c>
      <c r="D105" s="267" t="s">
        <v>56</v>
      </c>
      <c r="E105" s="267" t="s">
        <v>61</v>
      </c>
      <c r="F105" s="270"/>
      <c r="G105" s="278"/>
      <c r="H105" s="267"/>
      <c r="I105" s="291" t="s">
        <v>72</v>
      </c>
      <c r="J105" s="291" t="s">
        <v>72</v>
      </c>
      <c r="K105" s="267"/>
      <c r="L105" s="267"/>
      <c r="M105" s="273"/>
      <c r="N105" s="42" t="s">
        <v>14</v>
      </c>
      <c r="O105" s="26" t="s">
        <v>247</v>
      </c>
      <c r="P105" s="264"/>
      <c r="Q105" s="306"/>
      <c r="R105" s="293" t="s">
        <v>71</v>
      </c>
      <c r="S105" s="342"/>
      <c r="T105" s="352"/>
      <c r="U105" s="131" t="s">
        <v>116</v>
      </c>
    </row>
    <row r="106" spans="1:21" s="19" customFormat="1" ht="31.9" customHeight="1">
      <c r="A106" s="318"/>
      <c r="B106" s="322" t="s">
        <v>39</v>
      </c>
      <c r="C106" s="267" t="s">
        <v>49</v>
      </c>
      <c r="D106" s="267" t="s">
        <v>56</v>
      </c>
      <c r="E106" s="267" t="s">
        <v>61</v>
      </c>
      <c r="F106" s="270"/>
      <c r="G106" s="278"/>
      <c r="H106" s="267"/>
      <c r="I106" s="291" t="s">
        <v>72</v>
      </c>
      <c r="J106" s="291" t="s">
        <v>72</v>
      </c>
      <c r="K106" s="267"/>
      <c r="L106" s="267"/>
      <c r="M106" s="273"/>
      <c r="N106" s="47" t="s">
        <v>15</v>
      </c>
      <c r="O106" s="26" t="s">
        <v>248</v>
      </c>
      <c r="P106" s="265"/>
      <c r="Q106" s="144">
        <v>0</v>
      </c>
      <c r="R106" s="293" t="s">
        <v>71</v>
      </c>
      <c r="S106" s="148"/>
      <c r="T106" s="352"/>
      <c r="U106" s="131" t="s">
        <v>116</v>
      </c>
    </row>
    <row r="107" spans="1:21" s="19" customFormat="1" ht="15.75" customHeight="1" thickBot="1">
      <c r="A107" s="319"/>
      <c r="B107" s="323" t="s">
        <v>39</v>
      </c>
      <c r="C107" s="268" t="s">
        <v>49</v>
      </c>
      <c r="D107" s="268" t="s">
        <v>56</v>
      </c>
      <c r="E107" s="268" t="s">
        <v>61</v>
      </c>
      <c r="F107" s="271"/>
      <c r="G107" s="279"/>
      <c r="H107" s="268"/>
      <c r="I107" s="292" t="s">
        <v>72</v>
      </c>
      <c r="J107" s="292" t="s">
        <v>72</v>
      </c>
      <c r="K107" s="268"/>
      <c r="L107" s="268"/>
      <c r="M107" s="274"/>
      <c r="N107" s="44"/>
      <c r="O107" s="38" t="s">
        <v>109</v>
      </c>
      <c r="P107" s="9"/>
      <c r="Q107" s="142">
        <f>SUM(Q103:Q105)</f>
        <v>110000</v>
      </c>
      <c r="R107" s="276" t="s">
        <v>71</v>
      </c>
      <c r="S107" s="149"/>
      <c r="T107" s="129"/>
      <c r="U107" s="9"/>
    </row>
    <row r="108" spans="1:21" s="19" customFormat="1" ht="60" customHeight="1">
      <c r="A108" s="318">
        <v>22</v>
      </c>
      <c r="B108" s="321" t="s">
        <v>39</v>
      </c>
      <c r="C108" s="266" t="s">
        <v>48</v>
      </c>
      <c r="D108" s="266" t="s">
        <v>295</v>
      </c>
      <c r="E108" s="266" t="s">
        <v>300</v>
      </c>
      <c r="F108" s="270">
        <v>22</v>
      </c>
      <c r="G108" s="278" t="s">
        <v>301</v>
      </c>
      <c r="H108" s="267" t="s">
        <v>302</v>
      </c>
      <c r="I108" s="290" t="s">
        <v>72</v>
      </c>
      <c r="J108" s="302" t="s">
        <v>71</v>
      </c>
      <c r="K108" s="266">
        <v>2030</v>
      </c>
      <c r="L108" s="266" t="s">
        <v>303</v>
      </c>
      <c r="M108" s="260">
        <f>F108</f>
        <v>22</v>
      </c>
      <c r="N108" s="41" t="s">
        <v>12</v>
      </c>
      <c r="O108" s="31" t="s">
        <v>304</v>
      </c>
      <c r="P108" s="263" t="s">
        <v>305</v>
      </c>
      <c r="Q108" s="143">
        <v>0</v>
      </c>
      <c r="R108" s="275" t="s">
        <v>71</v>
      </c>
      <c r="S108" s="123"/>
      <c r="T108" s="351" t="s">
        <v>115</v>
      </c>
      <c r="U108" s="187" t="s">
        <v>200</v>
      </c>
    </row>
    <row r="109" spans="1:21" s="19" customFormat="1" ht="45" customHeight="1">
      <c r="A109" s="318"/>
      <c r="B109" s="322" t="s">
        <v>39</v>
      </c>
      <c r="C109" s="267" t="s">
        <v>49</v>
      </c>
      <c r="D109" s="267" t="s">
        <v>56</v>
      </c>
      <c r="E109" s="267" t="s">
        <v>63</v>
      </c>
      <c r="F109" s="270"/>
      <c r="G109" s="278"/>
      <c r="H109" s="267"/>
      <c r="I109" s="291" t="s">
        <v>72</v>
      </c>
      <c r="J109" s="303" t="s">
        <v>71</v>
      </c>
      <c r="K109" s="267"/>
      <c r="L109" s="267"/>
      <c r="M109" s="261"/>
      <c r="N109" s="42" t="s">
        <v>13</v>
      </c>
      <c r="O109" s="26" t="s">
        <v>250</v>
      </c>
      <c r="P109" s="264"/>
      <c r="Q109" s="140">
        <v>60000</v>
      </c>
      <c r="R109" s="293" t="s">
        <v>71</v>
      </c>
      <c r="S109" s="124" t="s">
        <v>129</v>
      </c>
      <c r="T109" s="352"/>
      <c r="U109" s="131" t="s">
        <v>116</v>
      </c>
    </row>
    <row r="110" spans="1:21" s="19" customFormat="1" ht="45" customHeight="1">
      <c r="A110" s="318"/>
      <c r="B110" s="322" t="s">
        <v>39</v>
      </c>
      <c r="C110" s="267" t="s">
        <v>49</v>
      </c>
      <c r="D110" s="267" t="s">
        <v>56</v>
      </c>
      <c r="E110" s="267" t="s">
        <v>63</v>
      </c>
      <c r="F110" s="270"/>
      <c r="G110" s="278"/>
      <c r="H110" s="267"/>
      <c r="I110" s="291" t="s">
        <v>72</v>
      </c>
      <c r="J110" s="303" t="s">
        <v>71</v>
      </c>
      <c r="K110" s="267"/>
      <c r="L110" s="267"/>
      <c r="M110" s="261"/>
      <c r="N110" s="42" t="s">
        <v>14</v>
      </c>
      <c r="O110" s="26" t="s">
        <v>251</v>
      </c>
      <c r="P110" s="265"/>
      <c r="Q110" s="140">
        <v>0</v>
      </c>
      <c r="R110" s="293" t="s">
        <v>71</v>
      </c>
      <c r="S110" s="148"/>
      <c r="T110" s="352"/>
      <c r="U110" s="131" t="s">
        <v>116</v>
      </c>
    </row>
    <row r="111" spans="1:21" s="19" customFormat="1" ht="15.75" customHeight="1" thickBot="1">
      <c r="A111" s="319"/>
      <c r="B111" s="323" t="s">
        <v>39</v>
      </c>
      <c r="C111" s="268" t="s">
        <v>49</v>
      </c>
      <c r="D111" s="268" t="s">
        <v>56</v>
      </c>
      <c r="E111" s="268" t="s">
        <v>63</v>
      </c>
      <c r="F111" s="271"/>
      <c r="G111" s="279"/>
      <c r="H111" s="268"/>
      <c r="I111" s="292" t="s">
        <v>72</v>
      </c>
      <c r="J111" s="304" t="s">
        <v>71</v>
      </c>
      <c r="K111" s="268"/>
      <c r="L111" s="268"/>
      <c r="M111" s="262"/>
      <c r="N111" s="44"/>
      <c r="O111" s="38" t="s">
        <v>109</v>
      </c>
      <c r="P111" s="9"/>
      <c r="Q111" s="142">
        <f>SUM(Q108:Q110)</f>
        <v>60000</v>
      </c>
      <c r="R111" s="276" t="s">
        <v>71</v>
      </c>
      <c r="S111" s="149"/>
      <c r="T111" s="129"/>
      <c r="U111" s="9"/>
    </row>
    <row r="112" spans="1:21" s="19" customFormat="1">
      <c r="B112" s="59"/>
      <c r="C112" s="34"/>
      <c r="D112" s="182"/>
      <c r="E112" s="34"/>
      <c r="F112" s="184"/>
      <c r="G112" s="27"/>
      <c r="H112" s="34"/>
      <c r="I112" s="51"/>
      <c r="J112" s="51"/>
      <c r="K112" s="182"/>
      <c r="L112" s="177"/>
      <c r="M112" s="156"/>
      <c r="N112" s="41"/>
      <c r="O112" s="31"/>
      <c r="P112" s="53"/>
      <c r="Q112" s="143"/>
      <c r="R112" s="51"/>
      <c r="S112" s="123"/>
      <c r="T112" s="132"/>
      <c r="U112" s="187"/>
    </row>
    <row r="113" spans="2:21" s="19" customFormat="1">
      <c r="B113" s="58"/>
      <c r="C113" s="54"/>
      <c r="D113" s="176"/>
      <c r="E113" s="54"/>
      <c r="F113" s="179"/>
      <c r="G113" s="56"/>
      <c r="H113" s="54"/>
      <c r="I113" s="49"/>
      <c r="J113" s="49"/>
      <c r="K113" s="176"/>
      <c r="L113" s="181"/>
      <c r="M113" s="180"/>
      <c r="N113" s="48"/>
      <c r="O113" s="55"/>
      <c r="P113" s="50"/>
      <c r="Q113" s="145"/>
      <c r="R113" s="49"/>
      <c r="S113" s="151"/>
      <c r="T113" s="74"/>
      <c r="U113" s="173"/>
    </row>
    <row r="114" spans="2:21" s="19" customFormat="1" ht="16.5" thickBot="1">
      <c r="B114" s="60"/>
      <c r="C114" s="61"/>
      <c r="D114" s="183"/>
      <c r="E114" s="61"/>
      <c r="F114" s="185"/>
      <c r="G114" s="62"/>
      <c r="H114" s="61"/>
      <c r="I114" s="52"/>
      <c r="J114" s="52"/>
      <c r="K114" s="183"/>
      <c r="L114" s="178"/>
      <c r="M114" s="157"/>
      <c r="N114" s="45"/>
      <c r="O114" s="40"/>
      <c r="P114" s="37"/>
      <c r="Q114" s="146"/>
      <c r="R114" s="52"/>
      <c r="S114" s="154"/>
      <c r="T114" s="133"/>
      <c r="U114" s="37"/>
    </row>
    <row r="115" spans="2:21" s="30" customFormat="1" ht="16.5" thickBot="1">
      <c r="B115" s="193"/>
      <c r="C115" s="137"/>
      <c r="D115" s="137"/>
      <c r="E115" s="137"/>
      <c r="F115" s="194"/>
      <c r="G115" s="191"/>
      <c r="H115" s="137"/>
      <c r="I115" s="57"/>
      <c r="J115" s="57"/>
      <c r="K115" s="137"/>
      <c r="L115" s="192"/>
      <c r="M115" s="192"/>
      <c r="N115" s="195"/>
      <c r="O115" s="64"/>
      <c r="P115" s="163" t="s">
        <v>142</v>
      </c>
      <c r="Q115" s="164">
        <f>Q11+Q13+Q17+Q20+Q23+Q26+Q31+Q35+Q39+Q43+Q48+Q57+Q65+Q69+Q77+Q84+Q86+Q91+Q98+Q102+Q107+Q111</f>
        <v>60063843</v>
      </c>
      <c r="R115" s="150"/>
      <c r="S115" s="155"/>
      <c r="T115" s="134"/>
      <c r="U115" s="135"/>
    </row>
    <row r="116" spans="2:21" ht="18" customHeight="1" thickBot="1">
      <c r="E116" s="63"/>
      <c r="P116" s="169" t="s">
        <v>143</v>
      </c>
      <c r="Q116" s="170">
        <f>Q11+Q13+Q17</f>
        <v>185000</v>
      </c>
      <c r="U116" s="119"/>
    </row>
    <row r="117" spans="2:21" ht="18" customHeight="1" thickBot="1">
      <c r="C117" s="237"/>
      <c r="P117" s="167" t="s">
        <v>144</v>
      </c>
      <c r="Q117" s="168">
        <f>Q98+Q91+Q86+Q84+Q77+Q69+Q65+Q57+Q48+Q43+Q39+Q35+Q31+Q26+Q23+Q20</f>
        <v>59703843</v>
      </c>
      <c r="U117" s="66"/>
    </row>
    <row r="118" spans="2:21" ht="18" customHeight="1" thickBot="1">
      <c r="P118" s="161" t="s">
        <v>145</v>
      </c>
      <c r="Q118" s="162">
        <f>Q111+Q107+Q102</f>
        <v>175000</v>
      </c>
      <c r="U118" s="66"/>
    </row>
    <row r="119" spans="2:21" ht="18" customHeight="1" thickBot="1">
      <c r="P119" s="165" t="s">
        <v>146</v>
      </c>
      <c r="Q119" s="166">
        <f>Q116+Q117+Q118</f>
        <v>60063843</v>
      </c>
      <c r="U119" s="66"/>
    </row>
  </sheetData>
  <sheetProtection selectLockedCells="1" selectUnlockedCells="1"/>
  <autoFilter ref="B4:U111">
    <filterColumn colId="11" showButton="0"/>
  </autoFilter>
  <mergeCells count="373">
    <mergeCell ref="G2:H2"/>
    <mergeCell ref="V12:V13"/>
    <mergeCell ref="P32:P34"/>
    <mergeCell ref="P36:P38"/>
    <mergeCell ref="P58:P64"/>
    <mergeCell ref="P66:P68"/>
    <mergeCell ref="Q2:U2"/>
    <mergeCell ref="B14:B17"/>
    <mergeCell ref="M78:M84"/>
    <mergeCell ref="K5:K11"/>
    <mergeCell ref="L5:L11"/>
    <mergeCell ref="B5:B11"/>
    <mergeCell ref="B12:B13"/>
    <mergeCell ref="C78:C84"/>
    <mergeCell ref="F27:F31"/>
    <mergeCell ref="F32:F35"/>
    <mergeCell ref="M27:M31"/>
    <mergeCell ref="F36:F39"/>
    <mergeCell ref="H27:H31"/>
    <mergeCell ref="F40:F43"/>
    <mergeCell ref="D36:D39"/>
    <mergeCell ref="M21:M23"/>
    <mergeCell ref="M32:M35"/>
    <mergeCell ref="F18:F20"/>
    <mergeCell ref="T108:T110"/>
    <mergeCell ref="Q27:Q29"/>
    <mergeCell ref="S27:S29"/>
    <mergeCell ref="S58:S62"/>
    <mergeCell ref="T58:T64"/>
    <mergeCell ref="T66:T68"/>
    <mergeCell ref="T70:T76"/>
    <mergeCell ref="R66:R69"/>
    <mergeCell ref="Q44:Q46"/>
    <mergeCell ref="S44:S46"/>
    <mergeCell ref="Q49:Q52"/>
    <mergeCell ref="S70:S73"/>
    <mergeCell ref="T78:T83"/>
    <mergeCell ref="T87:T90"/>
    <mergeCell ref="T92:T97"/>
    <mergeCell ref="T99:T101"/>
    <mergeCell ref="R78:R84"/>
    <mergeCell ref="S49:S52"/>
    <mergeCell ref="R108:R111"/>
    <mergeCell ref="T32:T34"/>
    <mergeCell ref="T36:T38"/>
    <mergeCell ref="T40:T42"/>
    <mergeCell ref="Q104:Q105"/>
    <mergeCell ref="T103:T106"/>
    <mergeCell ref="S104:S105"/>
    <mergeCell ref="R5:R11"/>
    <mergeCell ref="R12:R13"/>
    <mergeCell ref="R14:R17"/>
    <mergeCell ref="R87:R91"/>
    <mergeCell ref="R92:R98"/>
    <mergeCell ref="R99:R102"/>
    <mergeCell ref="R103:R107"/>
    <mergeCell ref="R58:R65"/>
    <mergeCell ref="R85:R86"/>
    <mergeCell ref="S87:S89"/>
    <mergeCell ref="T18:T19"/>
    <mergeCell ref="T21:T22"/>
    <mergeCell ref="T24:T25"/>
    <mergeCell ref="T27:T30"/>
    <mergeCell ref="P78:P83"/>
    <mergeCell ref="P49:P56"/>
    <mergeCell ref="R24:R26"/>
    <mergeCell ref="U5:U10"/>
    <mergeCell ref="T5:T10"/>
    <mergeCell ref="T14:T16"/>
    <mergeCell ref="R18:R20"/>
    <mergeCell ref="T44:T47"/>
    <mergeCell ref="T49:T56"/>
    <mergeCell ref="P21:P22"/>
    <mergeCell ref="Q93:Q95"/>
    <mergeCell ref="S93:S95"/>
    <mergeCell ref="Q87:Q89"/>
    <mergeCell ref="R70:R77"/>
    <mergeCell ref="Q70:Q73"/>
    <mergeCell ref="Q78:Q83"/>
    <mergeCell ref="M58:M65"/>
    <mergeCell ref="M44:M48"/>
    <mergeCell ref="R21:R23"/>
    <mergeCell ref="R27:R31"/>
    <mergeCell ref="R36:R39"/>
    <mergeCell ref="R40:R43"/>
    <mergeCell ref="R32:R35"/>
    <mergeCell ref="P70:P76"/>
    <mergeCell ref="R44:R48"/>
    <mergeCell ref="R49:R57"/>
    <mergeCell ref="M40:M43"/>
    <mergeCell ref="P40:P42"/>
    <mergeCell ref="P44:P47"/>
    <mergeCell ref="M66:M69"/>
    <mergeCell ref="M49:M57"/>
    <mergeCell ref="M36:M39"/>
    <mergeCell ref="M70:M77"/>
    <mergeCell ref="Q58:Q62"/>
    <mergeCell ref="L44:L48"/>
    <mergeCell ref="L49:L57"/>
    <mergeCell ref="L66:L69"/>
    <mergeCell ref="J40:J43"/>
    <mergeCell ref="K78:K84"/>
    <mergeCell ref="L78:L84"/>
    <mergeCell ref="K70:K77"/>
    <mergeCell ref="L58:L65"/>
    <mergeCell ref="L70:L77"/>
    <mergeCell ref="F58:F65"/>
    <mergeCell ref="E85:E86"/>
    <mergeCell ref="H58:H65"/>
    <mergeCell ref="G58:G65"/>
    <mergeCell ref="I70:I77"/>
    <mergeCell ref="J44:J48"/>
    <mergeCell ref="J49:J57"/>
    <mergeCell ref="K44:K48"/>
    <mergeCell ref="K49:K57"/>
    <mergeCell ref="K58:K65"/>
    <mergeCell ref="K66:K69"/>
    <mergeCell ref="I44:I48"/>
    <mergeCell ref="I49:I57"/>
    <mergeCell ref="I58:I65"/>
    <mergeCell ref="I66:I69"/>
    <mergeCell ref="J58:J65"/>
    <mergeCell ref="J66:J69"/>
    <mergeCell ref="E44:E48"/>
    <mergeCell ref="E49:E57"/>
    <mergeCell ref="E58:E65"/>
    <mergeCell ref="K85:K86"/>
    <mergeCell ref="F66:F69"/>
    <mergeCell ref="M4:N4"/>
    <mergeCell ref="M5:M11"/>
    <mergeCell ref="M14:M17"/>
    <mergeCell ref="F12:F13"/>
    <mergeCell ref="G12:G13"/>
    <mergeCell ref="H12:H13"/>
    <mergeCell ref="G18:G20"/>
    <mergeCell ref="H5:H11"/>
    <mergeCell ref="G5:G11"/>
    <mergeCell ref="F5:F11"/>
    <mergeCell ref="K12:K13"/>
    <mergeCell ref="K14:K17"/>
    <mergeCell ref="A58:A65"/>
    <mergeCell ref="A66:A69"/>
    <mergeCell ref="A70:A77"/>
    <mergeCell ref="A78:A84"/>
    <mergeCell ref="A5:A11"/>
    <mergeCell ref="A12:A13"/>
    <mergeCell ref="A14:A17"/>
    <mergeCell ref="A18:A20"/>
    <mergeCell ref="A21:A23"/>
    <mergeCell ref="A24:A26"/>
    <mergeCell ref="A27:A31"/>
    <mergeCell ref="A32:A35"/>
    <mergeCell ref="A36:A39"/>
    <mergeCell ref="A40:A43"/>
    <mergeCell ref="A44:A48"/>
    <mergeCell ref="A49:A57"/>
    <mergeCell ref="A85:A86"/>
    <mergeCell ref="K87:K91"/>
    <mergeCell ref="A87:A91"/>
    <mergeCell ref="A92:A98"/>
    <mergeCell ref="A99:A102"/>
    <mergeCell ref="A103:A107"/>
    <mergeCell ref="A108:A111"/>
    <mergeCell ref="B87:B91"/>
    <mergeCell ref="E103:E107"/>
    <mergeCell ref="I103:I107"/>
    <mergeCell ref="C108:C111"/>
    <mergeCell ref="B99:B102"/>
    <mergeCell ref="C87:C91"/>
    <mergeCell ref="C92:C98"/>
    <mergeCell ref="C99:C102"/>
    <mergeCell ref="B92:B98"/>
    <mergeCell ref="B103:B107"/>
    <mergeCell ref="B108:B111"/>
    <mergeCell ref="J92:J98"/>
    <mergeCell ref="K108:K111"/>
    <mergeCell ref="G108:G111"/>
    <mergeCell ref="G85:G86"/>
    <mergeCell ref="H85:H86"/>
    <mergeCell ref="J85:J86"/>
    <mergeCell ref="D5:D11"/>
    <mergeCell ref="D85:D86"/>
    <mergeCell ref="D87:D91"/>
    <mergeCell ref="D92:D98"/>
    <mergeCell ref="C103:C107"/>
    <mergeCell ref="D103:D107"/>
    <mergeCell ref="C5:C11"/>
    <mergeCell ref="C12:C13"/>
    <mergeCell ref="C14:C17"/>
    <mergeCell ref="C24:C26"/>
    <mergeCell ref="C27:C31"/>
    <mergeCell ref="C32:C35"/>
    <mergeCell ref="C36:C39"/>
    <mergeCell ref="C40:C43"/>
    <mergeCell ref="C18:C20"/>
    <mergeCell ref="C21:C23"/>
    <mergeCell ref="C66:C69"/>
    <mergeCell ref="C70:C77"/>
    <mergeCell ref="C85:C86"/>
    <mergeCell ref="D66:D69"/>
    <mergeCell ref="D70:D77"/>
    <mergeCell ref="D78:D84"/>
    <mergeCell ref="D21:D23"/>
    <mergeCell ref="D24:D26"/>
    <mergeCell ref="E5:E11"/>
    <mergeCell ref="I5:I11"/>
    <mergeCell ref="J5:J11"/>
    <mergeCell ref="G14:G17"/>
    <mergeCell ref="Q14:Q15"/>
    <mergeCell ref="M12:M13"/>
    <mergeCell ref="F14:F17"/>
    <mergeCell ref="H14:H17"/>
    <mergeCell ref="H18:H20"/>
    <mergeCell ref="M18:M20"/>
    <mergeCell ref="P14:P16"/>
    <mergeCell ref="P18:P19"/>
    <mergeCell ref="I18:I20"/>
    <mergeCell ref="I12:I13"/>
    <mergeCell ref="I14:I17"/>
    <mergeCell ref="J12:J13"/>
    <mergeCell ref="J14:J17"/>
    <mergeCell ref="L18:L20"/>
    <mergeCell ref="J18:J20"/>
    <mergeCell ref="K18:K20"/>
    <mergeCell ref="P5:P10"/>
    <mergeCell ref="L12:L13"/>
    <mergeCell ref="L14:L17"/>
    <mergeCell ref="D108:D111"/>
    <mergeCell ref="E108:E111"/>
    <mergeCell ref="I108:I111"/>
    <mergeCell ref="J108:J111"/>
    <mergeCell ref="E87:E91"/>
    <mergeCell ref="L99:L102"/>
    <mergeCell ref="D99:D102"/>
    <mergeCell ref="E99:E102"/>
    <mergeCell ref="I99:I102"/>
    <mergeCell ref="J99:J102"/>
    <mergeCell ref="I87:I91"/>
    <mergeCell ref="I92:I98"/>
    <mergeCell ref="J87:J91"/>
    <mergeCell ref="K99:K102"/>
    <mergeCell ref="E92:E98"/>
    <mergeCell ref="F103:F107"/>
    <mergeCell ref="F108:F111"/>
    <mergeCell ref="H108:H111"/>
    <mergeCell ref="G103:G107"/>
    <mergeCell ref="K92:K98"/>
    <mergeCell ref="J103:J107"/>
    <mergeCell ref="K103:K107"/>
    <mergeCell ref="H103:H107"/>
    <mergeCell ref="H99:H102"/>
    <mergeCell ref="B36:B39"/>
    <mergeCell ref="B40:B43"/>
    <mergeCell ref="B44:B48"/>
    <mergeCell ref="D32:D35"/>
    <mergeCell ref="H24:H26"/>
    <mergeCell ref="G24:G26"/>
    <mergeCell ref="G27:G31"/>
    <mergeCell ref="H44:H48"/>
    <mergeCell ref="G40:G43"/>
    <mergeCell ref="H32:H35"/>
    <mergeCell ref="G36:G39"/>
    <mergeCell ref="E40:E43"/>
    <mergeCell ref="G44:G48"/>
    <mergeCell ref="E24:E26"/>
    <mergeCell ref="E27:E31"/>
    <mergeCell ref="I24:I26"/>
    <mergeCell ref="D14:D17"/>
    <mergeCell ref="D18:D20"/>
    <mergeCell ref="B21:B23"/>
    <mergeCell ref="B24:B26"/>
    <mergeCell ref="D27:D31"/>
    <mergeCell ref="B18:B20"/>
    <mergeCell ref="B27:B31"/>
    <mergeCell ref="F21:F23"/>
    <mergeCell ref="G21:G23"/>
    <mergeCell ref="E21:E23"/>
    <mergeCell ref="H21:H23"/>
    <mergeCell ref="I21:I23"/>
    <mergeCell ref="M24:M26"/>
    <mergeCell ref="J21:J23"/>
    <mergeCell ref="K24:K26"/>
    <mergeCell ref="K27:K31"/>
    <mergeCell ref="L21:L23"/>
    <mergeCell ref="L24:L26"/>
    <mergeCell ref="L27:L31"/>
    <mergeCell ref="P24:P25"/>
    <mergeCell ref="P27:P30"/>
    <mergeCell ref="J24:J26"/>
    <mergeCell ref="J27:J31"/>
    <mergeCell ref="A3:L3"/>
    <mergeCell ref="H40:H43"/>
    <mergeCell ref="H36:H39"/>
    <mergeCell ref="F24:F26"/>
    <mergeCell ref="E36:E39"/>
    <mergeCell ref="F49:F57"/>
    <mergeCell ref="I32:I35"/>
    <mergeCell ref="I36:I39"/>
    <mergeCell ref="H49:H57"/>
    <mergeCell ref="G49:G57"/>
    <mergeCell ref="F44:F48"/>
    <mergeCell ref="L32:L35"/>
    <mergeCell ref="K21:K23"/>
    <mergeCell ref="K32:K35"/>
    <mergeCell ref="E12:E13"/>
    <mergeCell ref="E14:E17"/>
    <mergeCell ref="E18:E20"/>
    <mergeCell ref="E32:E35"/>
    <mergeCell ref="D40:D43"/>
    <mergeCell ref="D44:D48"/>
    <mergeCell ref="D49:D57"/>
    <mergeCell ref="I27:I31"/>
    <mergeCell ref="D12:D13"/>
    <mergeCell ref="B32:B35"/>
    <mergeCell ref="B58:B65"/>
    <mergeCell ref="J32:J35"/>
    <mergeCell ref="L36:L39"/>
    <mergeCell ref="L40:L43"/>
    <mergeCell ref="K36:K39"/>
    <mergeCell ref="G32:G35"/>
    <mergeCell ref="I78:I84"/>
    <mergeCell ref="J70:J77"/>
    <mergeCell ref="J78:J84"/>
    <mergeCell ref="I40:I43"/>
    <mergeCell ref="G70:G77"/>
    <mergeCell ref="G66:G69"/>
    <mergeCell ref="H66:H69"/>
    <mergeCell ref="J36:J39"/>
    <mergeCell ref="D58:D65"/>
    <mergeCell ref="B49:B57"/>
    <mergeCell ref="C44:C48"/>
    <mergeCell ref="C49:C57"/>
    <mergeCell ref="E66:E69"/>
    <mergeCell ref="E70:E77"/>
    <mergeCell ref="E78:E84"/>
    <mergeCell ref="K40:K43"/>
    <mergeCell ref="B66:B69"/>
    <mergeCell ref="C58:C65"/>
    <mergeCell ref="H92:H98"/>
    <mergeCell ref="F70:F77"/>
    <mergeCell ref="F99:F102"/>
    <mergeCell ref="F78:F84"/>
    <mergeCell ref="H70:H77"/>
    <mergeCell ref="H78:H84"/>
    <mergeCell ref="G78:G84"/>
    <mergeCell ref="B70:B77"/>
    <mergeCell ref="B78:B84"/>
    <mergeCell ref="B85:B86"/>
    <mergeCell ref="F85:F86"/>
    <mergeCell ref="A1:G1"/>
    <mergeCell ref="M108:M111"/>
    <mergeCell ref="P103:P106"/>
    <mergeCell ref="P108:P110"/>
    <mergeCell ref="L108:L111"/>
    <mergeCell ref="M85:M86"/>
    <mergeCell ref="L92:L98"/>
    <mergeCell ref="L87:L91"/>
    <mergeCell ref="M92:M98"/>
    <mergeCell ref="M99:M102"/>
    <mergeCell ref="P92:P97"/>
    <mergeCell ref="P99:P101"/>
    <mergeCell ref="P87:P90"/>
    <mergeCell ref="L85:L86"/>
    <mergeCell ref="M87:M91"/>
    <mergeCell ref="M103:M107"/>
    <mergeCell ref="L103:L107"/>
    <mergeCell ref="I85:I86"/>
    <mergeCell ref="G92:G98"/>
    <mergeCell ref="H87:H91"/>
    <mergeCell ref="G87:G91"/>
    <mergeCell ref="F87:F91"/>
    <mergeCell ref="G99:G102"/>
    <mergeCell ref="F92:F98"/>
  </mergeCells>
  <phoneticPr fontId="7" type="noConversion"/>
  <conditionalFormatting sqref="R24 R66 R78:R79 R112:R114 I112:J114">
    <cfRule type="containsText" dxfId="216" priority="2585" operator="containsText" text="Low">
      <formula>NOT(ISERROR(SEARCH("Low",I24)))</formula>
    </cfRule>
    <cfRule type="containsText" dxfId="215" priority="2586" operator="containsText" text="Medium">
      <formula>NOT(ISERROR(SEARCH("Medium",I24)))</formula>
    </cfRule>
    <cfRule type="containsText" dxfId="214" priority="2587" operator="containsText" text="High">
      <formula>NOT(ISERROR(SEARCH("High",I24)))</formula>
    </cfRule>
  </conditionalFormatting>
  <conditionalFormatting sqref="R85">
    <cfRule type="containsText" dxfId="213" priority="2495" operator="containsText" text="Low">
      <formula>NOT(ISERROR(SEARCH("Low",R85)))</formula>
    </cfRule>
    <cfRule type="containsText" dxfId="212" priority="2496" operator="containsText" text="Medium">
      <formula>NOT(ISERROR(SEARCH("Medium",R85)))</formula>
    </cfRule>
    <cfRule type="containsText" dxfId="211" priority="2497" operator="containsText" text="High">
      <formula>NOT(ISERROR(SEARCH("High",R85)))</formula>
    </cfRule>
  </conditionalFormatting>
  <conditionalFormatting sqref="I5">
    <cfRule type="containsText" dxfId="210" priority="374" operator="containsText" text="Low">
      <formula>NOT(ISERROR(SEARCH("Low",I5)))</formula>
    </cfRule>
    <cfRule type="containsText" dxfId="209" priority="375" operator="containsText" text="Medium">
      <formula>NOT(ISERROR(SEARCH("Medium",I5)))</formula>
    </cfRule>
    <cfRule type="containsText" dxfId="208" priority="376" operator="containsText" text="High">
      <formula>NOT(ISERROR(SEARCH("High",I5)))</formula>
    </cfRule>
  </conditionalFormatting>
  <conditionalFormatting sqref="I12">
    <cfRule type="containsText" dxfId="207" priority="356" operator="containsText" text="Low">
      <formula>NOT(ISERROR(SEARCH("Low",I12)))</formula>
    </cfRule>
    <cfRule type="containsText" dxfId="206" priority="357" operator="containsText" text="Medium">
      <formula>NOT(ISERROR(SEARCH("Medium",I12)))</formula>
    </cfRule>
    <cfRule type="containsText" dxfId="205" priority="358" operator="containsText" text="High">
      <formula>NOT(ISERROR(SEARCH("High",I12)))</formula>
    </cfRule>
  </conditionalFormatting>
  <conditionalFormatting sqref="I14">
    <cfRule type="containsText" dxfId="204" priority="353" operator="containsText" text="Low">
      <formula>NOT(ISERROR(SEARCH("Low",I14)))</formula>
    </cfRule>
    <cfRule type="containsText" dxfId="203" priority="354" operator="containsText" text="Medium">
      <formula>NOT(ISERROR(SEARCH("Medium",I14)))</formula>
    </cfRule>
    <cfRule type="containsText" dxfId="202" priority="355" operator="containsText" text="High">
      <formula>NOT(ISERROR(SEARCH("High",I14)))</formula>
    </cfRule>
  </conditionalFormatting>
  <conditionalFormatting sqref="I18">
    <cfRule type="containsText" dxfId="201" priority="344" operator="containsText" text="Low">
      <formula>NOT(ISERROR(SEARCH("Low",I18)))</formula>
    </cfRule>
    <cfRule type="containsText" dxfId="200" priority="345" operator="containsText" text="Medium">
      <formula>NOT(ISERROR(SEARCH("Medium",I18)))</formula>
    </cfRule>
    <cfRule type="containsText" dxfId="199" priority="346" operator="containsText" text="High">
      <formula>NOT(ISERROR(SEARCH("High",I18)))</formula>
    </cfRule>
  </conditionalFormatting>
  <conditionalFormatting sqref="I21">
    <cfRule type="containsText" dxfId="198" priority="341" operator="containsText" text="Low">
      <formula>NOT(ISERROR(SEARCH("Low",I21)))</formula>
    </cfRule>
    <cfRule type="containsText" dxfId="197" priority="342" operator="containsText" text="Medium">
      <formula>NOT(ISERROR(SEARCH("Medium",I21)))</formula>
    </cfRule>
    <cfRule type="containsText" dxfId="196" priority="343" operator="containsText" text="High">
      <formula>NOT(ISERROR(SEARCH("High",I21)))</formula>
    </cfRule>
  </conditionalFormatting>
  <conditionalFormatting sqref="I24">
    <cfRule type="containsText" dxfId="195" priority="338" operator="containsText" text="Low">
      <formula>NOT(ISERROR(SEARCH("Low",I24)))</formula>
    </cfRule>
    <cfRule type="containsText" dxfId="194" priority="339" operator="containsText" text="Medium">
      <formula>NOT(ISERROR(SEARCH("Medium",I24)))</formula>
    </cfRule>
    <cfRule type="containsText" dxfId="193" priority="340" operator="containsText" text="High">
      <formula>NOT(ISERROR(SEARCH("High",I24)))</formula>
    </cfRule>
  </conditionalFormatting>
  <conditionalFormatting sqref="I27">
    <cfRule type="containsText" dxfId="192" priority="335" operator="containsText" text="Low">
      <formula>NOT(ISERROR(SEARCH("Low",I27)))</formula>
    </cfRule>
    <cfRule type="containsText" dxfId="191" priority="336" operator="containsText" text="Medium">
      <formula>NOT(ISERROR(SEARCH("Medium",I27)))</formula>
    </cfRule>
    <cfRule type="containsText" dxfId="190" priority="337" operator="containsText" text="High">
      <formula>NOT(ISERROR(SEARCH("High",I27)))</formula>
    </cfRule>
  </conditionalFormatting>
  <conditionalFormatting sqref="I32">
    <cfRule type="containsText" dxfId="189" priority="332" operator="containsText" text="Low">
      <formula>NOT(ISERROR(SEARCH("Low",I32)))</formula>
    </cfRule>
    <cfRule type="containsText" dxfId="188" priority="333" operator="containsText" text="Medium">
      <formula>NOT(ISERROR(SEARCH("Medium",I32)))</formula>
    </cfRule>
    <cfRule type="containsText" dxfId="187" priority="334" operator="containsText" text="High">
      <formula>NOT(ISERROR(SEARCH("High",I32)))</formula>
    </cfRule>
  </conditionalFormatting>
  <conditionalFormatting sqref="I32">
    <cfRule type="containsText" dxfId="186" priority="329" operator="containsText" text="Low">
      <formula>NOT(ISERROR(SEARCH("Low",I32)))</formula>
    </cfRule>
    <cfRule type="containsText" dxfId="185" priority="330" operator="containsText" text="Medium">
      <formula>NOT(ISERROR(SEARCH("Medium",I32)))</formula>
    </cfRule>
    <cfRule type="containsText" dxfId="184" priority="331" operator="containsText" text="High">
      <formula>NOT(ISERROR(SEARCH("High",I32)))</formula>
    </cfRule>
  </conditionalFormatting>
  <conditionalFormatting sqref="I32">
    <cfRule type="containsText" dxfId="183" priority="326" operator="containsText" text="Low">
      <formula>NOT(ISERROR(SEARCH("Low",I32)))</formula>
    </cfRule>
    <cfRule type="containsText" dxfId="182" priority="327" operator="containsText" text="Medium">
      <formula>NOT(ISERROR(SEARCH("Medium",I32)))</formula>
    </cfRule>
    <cfRule type="containsText" dxfId="181" priority="328" operator="containsText" text="High">
      <formula>NOT(ISERROR(SEARCH("High",I32)))</formula>
    </cfRule>
  </conditionalFormatting>
  <conditionalFormatting sqref="I36">
    <cfRule type="containsText" dxfId="180" priority="323" operator="containsText" text="Low">
      <formula>NOT(ISERROR(SEARCH("Low",I36)))</formula>
    </cfRule>
    <cfRule type="containsText" dxfId="179" priority="324" operator="containsText" text="Medium">
      <formula>NOT(ISERROR(SEARCH("Medium",I36)))</formula>
    </cfRule>
    <cfRule type="containsText" dxfId="178" priority="325" operator="containsText" text="High">
      <formula>NOT(ISERROR(SEARCH("High",I36)))</formula>
    </cfRule>
  </conditionalFormatting>
  <conditionalFormatting sqref="I40">
    <cfRule type="containsText" dxfId="177" priority="320" operator="containsText" text="Low">
      <formula>NOT(ISERROR(SEARCH("Low",I40)))</formula>
    </cfRule>
    <cfRule type="containsText" dxfId="176" priority="321" operator="containsText" text="Medium">
      <formula>NOT(ISERROR(SEARCH("Medium",I40)))</formula>
    </cfRule>
    <cfRule type="containsText" dxfId="175" priority="322" operator="containsText" text="High">
      <formula>NOT(ISERROR(SEARCH("High",I40)))</formula>
    </cfRule>
  </conditionalFormatting>
  <conditionalFormatting sqref="I44">
    <cfRule type="containsText" dxfId="174" priority="317" operator="containsText" text="Low">
      <formula>NOT(ISERROR(SEARCH("Low",I44)))</formula>
    </cfRule>
    <cfRule type="containsText" dxfId="173" priority="318" operator="containsText" text="Medium">
      <formula>NOT(ISERROR(SEARCH("Medium",I44)))</formula>
    </cfRule>
    <cfRule type="containsText" dxfId="172" priority="319" operator="containsText" text="High">
      <formula>NOT(ISERROR(SEARCH("High",I44)))</formula>
    </cfRule>
  </conditionalFormatting>
  <conditionalFormatting sqref="I49">
    <cfRule type="containsText" dxfId="171" priority="314" operator="containsText" text="Low">
      <formula>NOT(ISERROR(SEARCH("Low",I49)))</formula>
    </cfRule>
    <cfRule type="containsText" dxfId="170" priority="315" operator="containsText" text="Medium">
      <formula>NOT(ISERROR(SEARCH("Medium",I49)))</formula>
    </cfRule>
    <cfRule type="containsText" dxfId="169" priority="316" operator="containsText" text="High">
      <formula>NOT(ISERROR(SEARCH("High",I49)))</formula>
    </cfRule>
  </conditionalFormatting>
  <conditionalFormatting sqref="I58">
    <cfRule type="containsText" dxfId="168" priority="311" operator="containsText" text="Low">
      <formula>NOT(ISERROR(SEARCH("Low",I58)))</formula>
    </cfRule>
    <cfRule type="containsText" dxfId="167" priority="312" operator="containsText" text="Medium">
      <formula>NOT(ISERROR(SEARCH("Medium",I58)))</formula>
    </cfRule>
    <cfRule type="containsText" dxfId="166" priority="313" operator="containsText" text="High">
      <formula>NOT(ISERROR(SEARCH("High",I58)))</formula>
    </cfRule>
  </conditionalFormatting>
  <conditionalFormatting sqref="I66">
    <cfRule type="containsText" dxfId="165" priority="308" operator="containsText" text="Low">
      <formula>NOT(ISERROR(SEARCH("Low",I66)))</formula>
    </cfRule>
    <cfRule type="containsText" dxfId="164" priority="309" operator="containsText" text="Medium">
      <formula>NOT(ISERROR(SEARCH("Medium",I66)))</formula>
    </cfRule>
    <cfRule type="containsText" dxfId="163" priority="310" operator="containsText" text="High">
      <formula>NOT(ISERROR(SEARCH("High",I66)))</formula>
    </cfRule>
  </conditionalFormatting>
  <conditionalFormatting sqref="I70">
    <cfRule type="containsText" dxfId="162" priority="305" operator="containsText" text="Low">
      <formula>NOT(ISERROR(SEARCH("Low",I70)))</formula>
    </cfRule>
    <cfRule type="containsText" dxfId="161" priority="306" operator="containsText" text="Medium">
      <formula>NOT(ISERROR(SEARCH("Medium",I70)))</formula>
    </cfRule>
    <cfRule type="containsText" dxfId="160" priority="307" operator="containsText" text="High">
      <formula>NOT(ISERROR(SEARCH("High",I70)))</formula>
    </cfRule>
  </conditionalFormatting>
  <conditionalFormatting sqref="I78">
    <cfRule type="containsText" dxfId="159" priority="302" operator="containsText" text="Low">
      <formula>NOT(ISERROR(SEARCH("Low",I78)))</formula>
    </cfRule>
    <cfRule type="containsText" dxfId="158" priority="303" operator="containsText" text="Medium">
      <formula>NOT(ISERROR(SEARCH("Medium",I78)))</formula>
    </cfRule>
    <cfRule type="containsText" dxfId="157" priority="304" operator="containsText" text="High">
      <formula>NOT(ISERROR(SEARCH("High",I78)))</formula>
    </cfRule>
  </conditionalFormatting>
  <conditionalFormatting sqref="I85">
    <cfRule type="containsText" dxfId="156" priority="290" operator="containsText" text="Low">
      <formula>NOT(ISERROR(SEARCH("Low",I85)))</formula>
    </cfRule>
    <cfRule type="containsText" dxfId="155" priority="291" operator="containsText" text="Medium">
      <formula>NOT(ISERROR(SEARCH("Medium",I85)))</formula>
    </cfRule>
    <cfRule type="containsText" dxfId="154" priority="292" operator="containsText" text="High">
      <formula>NOT(ISERROR(SEARCH("High",I85)))</formula>
    </cfRule>
  </conditionalFormatting>
  <conditionalFormatting sqref="I87">
    <cfRule type="containsText" dxfId="153" priority="281" operator="containsText" text="Low">
      <formula>NOT(ISERROR(SEARCH("Low",I87)))</formula>
    </cfRule>
    <cfRule type="containsText" dxfId="152" priority="282" operator="containsText" text="Medium">
      <formula>NOT(ISERROR(SEARCH("Medium",I87)))</formula>
    </cfRule>
    <cfRule type="containsText" dxfId="151" priority="283" operator="containsText" text="High">
      <formula>NOT(ISERROR(SEARCH("High",I87)))</formula>
    </cfRule>
  </conditionalFormatting>
  <conditionalFormatting sqref="I92">
    <cfRule type="containsText" dxfId="150" priority="278" operator="containsText" text="Low">
      <formula>NOT(ISERROR(SEARCH("Low",I92)))</formula>
    </cfRule>
    <cfRule type="containsText" dxfId="149" priority="279" operator="containsText" text="Medium">
      <formula>NOT(ISERROR(SEARCH("Medium",I92)))</formula>
    </cfRule>
    <cfRule type="containsText" dxfId="148" priority="280" operator="containsText" text="High">
      <formula>NOT(ISERROR(SEARCH("High",I92)))</formula>
    </cfRule>
  </conditionalFormatting>
  <conditionalFormatting sqref="I99">
    <cfRule type="containsText" dxfId="147" priority="272" operator="containsText" text="Low">
      <formula>NOT(ISERROR(SEARCH("Low",I99)))</formula>
    </cfRule>
    <cfRule type="containsText" dxfId="146" priority="273" operator="containsText" text="Medium">
      <formula>NOT(ISERROR(SEARCH("Medium",I99)))</formula>
    </cfRule>
    <cfRule type="containsText" dxfId="145" priority="274" operator="containsText" text="High">
      <formula>NOT(ISERROR(SEARCH("High",I99)))</formula>
    </cfRule>
  </conditionalFormatting>
  <conditionalFormatting sqref="I103">
    <cfRule type="containsText" dxfId="144" priority="266" operator="containsText" text="Low">
      <formula>NOT(ISERROR(SEARCH("Low",I103)))</formula>
    </cfRule>
    <cfRule type="containsText" dxfId="143" priority="267" operator="containsText" text="Medium">
      <formula>NOT(ISERROR(SEARCH("Medium",I103)))</formula>
    </cfRule>
    <cfRule type="containsText" dxfId="142" priority="268" operator="containsText" text="High">
      <formula>NOT(ISERROR(SEARCH("High",I103)))</formula>
    </cfRule>
  </conditionalFormatting>
  <conditionalFormatting sqref="I108">
    <cfRule type="containsText" dxfId="141" priority="263" operator="containsText" text="Low">
      <formula>NOT(ISERROR(SEARCH("Low",I108)))</formula>
    </cfRule>
    <cfRule type="containsText" dxfId="140" priority="264" operator="containsText" text="Medium">
      <formula>NOT(ISERROR(SEARCH("Medium",I108)))</formula>
    </cfRule>
    <cfRule type="containsText" dxfId="139" priority="265" operator="containsText" text="High">
      <formula>NOT(ISERROR(SEARCH("High",I108)))</formula>
    </cfRule>
  </conditionalFormatting>
  <conditionalFormatting sqref="J12">
    <cfRule type="containsText" dxfId="138" priority="236" operator="containsText" text="Low">
      <formula>NOT(ISERROR(SEARCH("Low",J12)))</formula>
    </cfRule>
    <cfRule type="containsText" dxfId="137" priority="237" operator="containsText" text="Medium">
      <formula>NOT(ISERROR(SEARCH("Medium",J12)))</formula>
    </cfRule>
    <cfRule type="containsText" dxfId="136" priority="238" operator="containsText" text="High">
      <formula>NOT(ISERROR(SEARCH("High",J12)))</formula>
    </cfRule>
  </conditionalFormatting>
  <conditionalFormatting sqref="J14">
    <cfRule type="containsText" dxfId="135" priority="233" operator="containsText" text="Low">
      <formula>NOT(ISERROR(SEARCH("Low",J14)))</formula>
    </cfRule>
    <cfRule type="containsText" dxfId="134" priority="234" operator="containsText" text="Medium">
      <formula>NOT(ISERROR(SEARCH("Medium",J14)))</formula>
    </cfRule>
    <cfRule type="containsText" dxfId="133" priority="235" operator="containsText" text="High">
      <formula>NOT(ISERROR(SEARCH("High",J14)))</formula>
    </cfRule>
  </conditionalFormatting>
  <conditionalFormatting sqref="J18">
    <cfRule type="containsText" dxfId="132" priority="224" operator="containsText" text="Low">
      <formula>NOT(ISERROR(SEARCH("Low",J18)))</formula>
    </cfRule>
    <cfRule type="containsText" dxfId="131" priority="225" operator="containsText" text="Medium">
      <formula>NOT(ISERROR(SEARCH("Medium",J18)))</formula>
    </cfRule>
    <cfRule type="containsText" dxfId="130" priority="226" operator="containsText" text="High">
      <formula>NOT(ISERROR(SEARCH("High",J18)))</formula>
    </cfRule>
  </conditionalFormatting>
  <conditionalFormatting sqref="J21">
    <cfRule type="containsText" dxfId="129" priority="221" operator="containsText" text="Low">
      <formula>NOT(ISERROR(SEARCH("Low",J21)))</formula>
    </cfRule>
    <cfRule type="containsText" dxfId="128" priority="222" operator="containsText" text="Medium">
      <formula>NOT(ISERROR(SEARCH("Medium",J21)))</formula>
    </cfRule>
    <cfRule type="containsText" dxfId="127" priority="223" operator="containsText" text="High">
      <formula>NOT(ISERROR(SEARCH("High",J21)))</formula>
    </cfRule>
  </conditionalFormatting>
  <conditionalFormatting sqref="J32">
    <cfRule type="containsText" dxfId="126" priority="212" operator="containsText" text="Low">
      <formula>NOT(ISERROR(SEARCH("Low",J32)))</formula>
    </cfRule>
    <cfRule type="containsText" dxfId="125" priority="213" operator="containsText" text="Medium">
      <formula>NOT(ISERROR(SEARCH("Medium",J32)))</formula>
    </cfRule>
    <cfRule type="containsText" dxfId="124" priority="214" operator="containsText" text="High">
      <formula>NOT(ISERROR(SEARCH("High",J32)))</formula>
    </cfRule>
  </conditionalFormatting>
  <conditionalFormatting sqref="J32">
    <cfRule type="containsText" dxfId="123" priority="209" operator="containsText" text="Low">
      <formula>NOT(ISERROR(SEARCH("Low",J32)))</formula>
    </cfRule>
    <cfRule type="containsText" dxfId="122" priority="210" operator="containsText" text="Medium">
      <formula>NOT(ISERROR(SEARCH("Medium",J32)))</formula>
    </cfRule>
    <cfRule type="containsText" dxfId="121" priority="211" operator="containsText" text="High">
      <formula>NOT(ISERROR(SEARCH("High",J32)))</formula>
    </cfRule>
  </conditionalFormatting>
  <conditionalFormatting sqref="J32">
    <cfRule type="containsText" dxfId="120" priority="206" operator="containsText" text="Low">
      <formula>NOT(ISERROR(SEARCH("Low",J32)))</formula>
    </cfRule>
    <cfRule type="containsText" dxfId="119" priority="207" operator="containsText" text="Medium">
      <formula>NOT(ISERROR(SEARCH("Medium",J32)))</formula>
    </cfRule>
    <cfRule type="containsText" dxfId="118" priority="208" operator="containsText" text="High">
      <formula>NOT(ISERROR(SEARCH("High",J32)))</formula>
    </cfRule>
  </conditionalFormatting>
  <conditionalFormatting sqref="J36">
    <cfRule type="containsText" dxfId="117" priority="203" operator="containsText" text="Low">
      <formula>NOT(ISERROR(SEARCH("Low",J36)))</formula>
    </cfRule>
    <cfRule type="containsText" dxfId="116" priority="204" operator="containsText" text="Medium">
      <formula>NOT(ISERROR(SEARCH("Medium",J36)))</formula>
    </cfRule>
    <cfRule type="containsText" dxfId="115" priority="205" operator="containsText" text="High">
      <formula>NOT(ISERROR(SEARCH("High",J36)))</formula>
    </cfRule>
  </conditionalFormatting>
  <conditionalFormatting sqref="J40">
    <cfRule type="containsText" dxfId="114" priority="200" operator="containsText" text="Low">
      <formula>NOT(ISERROR(SEARCH("Low",J40)))</formula>
    </cfRule>
    <cfRule type="containsText" dxfId="113" priority="201" operator="containsText" text="Medium">
      <formula>NOT(ISERROR(SEARCH("Medium",J40)))</formula>
    </cfRule>
    <cfRule type="containsText" dxfId="112" priority="202" operator="containsText" text="High">
      <formula>NOT(ISERROR(SEARCH("High",J40)))</formula>
    </cfRule>
  </conditionalFormatting>
  <conditionalFormatting sqref="J44">
    <cfRule type="containsText" dxfId="111" priority="197" operator="containsText" text="Low">
      <formula>NOT(ISERROR(SEARCH("Low",J44)))</formula>
    </cfRule>
    <cfRule type="containsText" dxfId="110" priority="198" operator="containsText" text="Medium">
      <formula>NOT(ISERROR(SEARCH("Medium",J44)))</formula>
    </cfRule>
    <cfRule type="containsText" dxfId="109" priority="199" operator="containsText" text="High">
      <formula>NOT(ISERROR(SEARCH("High",J44)))</formula>
    </cfRule>
  </conditionalFormatting>
  <conditionalFormatting sqref="J66">
    <cfRule type="containsText" dxfId="108" priority="188" operator="containsText" text="Low">
      <formula>NOT(ISERROR(SEARCH("Low",J66)))</formula>
    </cfRule>
    <cfRule type="containsText" dxfId="107" priority="189" operator="containsText" text="Medium">
      <formula>NOT(ISERROR(SEARCH("Medium",J66)))</formula>
    </cfRule>
    <cfRule type="containsText" dxfId="106" priority="190" operator="containsText" text="High">
      <formula>NOT(ISERROR(SEARCH("High",J66)))</formula>
    </cfRule>
  </conditionalFormatting>
  <conditionalFormatting sqref="J78">
    <cfRule type="containsText" dxfId="105" priority="182" operator="containsText" text="Low">
      <formula>NOT(ISERROR(SEARCH("Low",J78)))</formula>
    </cfRule>
    <cfRule type="containsText" dxfId="104" priority="183" operator="containsText" text="Medium">
      <formula>NOT(ISERROR(SEARCH("Medium",J78)))</formula>
    </cfRule>
    <cfRule type="containsText" dxfId="103" priority="184" operator="containsText" text="High">
      <formula>NOT(ISERROR(SEARCH("High",J78)))</formula>
    </cfRule>
  </conditionalFormatting>
  <conditionalFormatting sqref="J85">
    <cfRule type="containsText" dxfId="102" priority="170" operator="containsText" text="Low">
      <formula>NOT(ISERROR(SEARCH("Low",J85)))</formula>
    </cfRule>
    <cfRule type="containsText" dxfId="101" priority="171" operator="containsText" text="Medium">
      <formula>NOT(ISERROR(SEARCH("Medium",J85)))</formula>
    </cfRule>
    <cfRule type="containsText" dxfId="100" priority="172" operator="containsText" text="High">
      <formula>NOT(ISERROR(SEARCH("High",J85)))</formula>
    </cfRule>
  </conditionalFormatting>
  <conditionalFormatting sqref="J87">
    <cfRule type="containsText" dxfId="99" priority="161" operator="containsText" text="Low">
      <formula>NOT(ISERROR(SEARCH("Low",J87)))</formula>
    </cfRule>
    <cfRule type="containsText" dxfId="98" priority="162" operator="containsText" text="Medium">
      <formula>NOT(ISERROR(SEARCH("Medium",J87)))</formula>
    </cfRule>
    <cfRule type="containsText" dxfId="97" priority="163" operator="containsText" text="High">
      <formula>NOT(ISERROR(SEARCH("High",J87)))</formula>
    </cfRule>
  </conditionalFormatting>
  <conditionalFormatting sqref="J92">
    <cfRule type="containsText" dxfId="96" priority="158" operator="containsText" text="Low">
      <formula>NOT(ISERROR(SEARCH("Low",J92)))</formula>
    </cfRule>
    <cfRule type="containsText" dxfId="95" priority="159" operator="containsText" text="Medium">
      <formula>NOT(ISERROR(SEARCH("Medium",J92)))</formula>
    </cfRule>
    <cfRule type="containsText" dxfId="94" priority="160" operator="containsText" text="High">
      <formula>NOT(ISERROR(SEARCH("High",J92)))</formula>
    </cfRule>
  </conditionalFormatting>
  <conditionalFormatting sqref="J99">
    <cfRule type="containsText" dxfId="93" priority="152" operator="containsText" text="Low">
      <formula>NOT(ISERROR(SEARCH("Low",J99)))</formula>
    </cfRule>
    <cfRule type="containsText" dxfId="92" priority="153" operator="containsText" text="Medium">
      <formula>NOT(ISERROR(SEARCH("Medium",J99)))</formula>
    </cfRule>
    <cfRule type="containsText" dxfId="91" priority="154" operator="containsText" text="High">
      <formula>NOT(ISERROR(SEARCH("High",J99)))</formula>
    </cfRule>
  </conditionalFormatting>
  <conditionalFormatting sqref="J108">
    <cfRule type="containsText" dxfId="90" priority="143" operator="containsText" text="Low">
      <formula>NOT(ISERROR(SEARCH("Low",J108)))</formula>
    </cfRule>
    <cfRule type="containsText" dxfId="89" priority="144" operator="containsText" text="Medium">
      <formula>NOT(ISERROR(SEARCH("Medium",J108)))</formula>
    </cfRule>
    <cfRule type="containsText" dxfId="88" priority="145" operator="containsText" text="High">
      <formula>NOT(ISERROR(SEARCH("High",J108)))</formula>
    </cfRule>
  </conditionalFormatting>
  <conditionalFormatting sqref="R5">
    <cfRule type="containsText" dxfId="87" priority="134" operator="containsText" text="Low">
      <formula>NOT(ISERROR(SEARCH("Low",R5)))</formula>
    </cfRule>
    <cfRule type="containsText" dxfId="86" priority="135" operator="containsText" text="Medium">
      <formula>NOT(ISERROR(SEARCH("Medium",R5)))</formula>
    </cfRule>
    <cfRule type="containsText" dxfId="85" priority="136" operator="containsText" text="High">
      <formula>NOT(ISERROR(SEARCH("High",R5)))</formula>
    </cfRule>
  </conditionalFormatting>
  <conditionalFormatting sqref="R12">
    <cfRule type="containsText" dxfId="84" priority="122" operator="containsText" text="Low">
      <formula>NOT(ISERROR(SEARCH("Low",R12)))</formula>
    </cfRule>
    <cfRule type="containsText" dxfId="83" priority="123" operator="containsText" text="Medium">
      <formula>NOT(ISERROR(SEARCH("Medium",R12)))</formula>
    </cfRule>
    <cfRule type="containsText" dxfId="82" priority="124" operator="containsText" text="High">
      <formula>NOT(ISERROR(SEARCH("High",R12)))</formula>
    </cfRule>
  </conditionalFormatting>
  <conditionalFormatting sqref="R14">
    <cfRule type="containsText" dxfId="81" priority="119" operator="containsText" text="Low">
      <formula>NOT(ISERROR(SEARCH("Low",R14)))</formula>
    </cfRule>
    <cfRule type="containsText" dxfId="80" priority="120" operator="containsText" text="Medium">
      <formula>NOT(ISERROR(SEARCH("Medium",R14)))</formula>
    </cfRule>
    <cfRule type="containsText" dxfId="79" priority="121" operator="containsText" text="High">
      <formula>NOT(ISERROR(SEARCH("High",R14)))</formula>
    </cfRule>
  </conditionalFormatting>
  <conditionalFormatting sqref="R18 R21">
    <cfRule type="containsText" dxfId="78" priority="110" operator="containsText" text="Low">
      <formula>NOT(ISERROR(SEARCH("Low",R18)))</formula>
    </cfRule>
    <cfRule type="containsText" dxfId="77" priority="111" operator="containsText" text="Medium">
      <formula>NOT(ISERROR(SEARCH("Medium",R18)))</formula>
    </cfRule>
    <cfRule type="containsText" dxfId="76" priority="112" operator="containsText" text="High">
      <formula>NOT(ISERROR(SEARCH("High",R18)))</formula>
    </cfRule>
  </conditionalFormatting>
  <conditionalFormatting sqref="R27">
    <cfRule type="containsText" dxfId="75" priority="104" operator="containsText" text="Low">
      <formula>NOT(ISERROR(SEARCH("Low",R27)))</formula>
    </cfRule>
    <cfRule type="containsText" dxfId="74" priority="105" operator="containsText" text="Medium">
      <formula>NOT(ISERROR(SEARCH("Medium",R27)))</formula>
    </cfRule>
    <cfRule type="containsText" dxfId="73" priority="106" operator="containsText" text="High">
      <formula>NOT(ISERROR(SEARCH("High",R27)))</formula>
    </cfRule>
  </conditionalFormatting>
  <conditionalFormatting sqref="R36">
    <cfRule type="containsText" dxfId="72" priority="101" operator="containsText" text="Low">
      <formula>NOT(ISERROR(SEARCH("Low",R36)))</formula>
    </cfRule>
    <cfRule type="containsText" dxfId="71" priority="102" operator="containsText" text="Medium">
      <formula>NOT(ISERROR(SEARCH("Medium",R36)))</formula>
    </cfRule>
    <cfRule type="containsText" dxfId="70" priority="103" operator="containsText" text="High">
      <formula>NOT(ISERROR(SEARCH("High",R36)))</formula>
    </cfRule>
  </conditionalFormatting>
  <conditionalFormatting sqref="R40">
    <cfRule type="containsText" dxfId="69" priority="98" operator="containsText" text="Low">
      <formula>NOT(ISERROR(SEARCH("Low",R40)))</formula>
    </cfRule>
    <cfRule type="containsText" dxfId="68" priority="99" operator="containsText" text="Medium">
      <formula>NOT(ISERROR(SEARCH("Medium",R40)))</formula>
    </cfRule>
    <cfRule type="containsText" dxfId="67" priority="100" operator="containsText" text="High">
      <formula>NOT(ISERROR(SEARCH("High",R40)))</formula>
    </cfRule>
  </conditionalFormatting>
  <conditionalFormatting sqref="R44">
    <cfRule type="containsText" dxfId="66" priority="95" operator="containsText" text="Low">
      <formula>NOT(ISERROR(SEARCH("Low",R44)))</formula>
    </cfRule>
    <cfRule type="containsText" dxfId="65" priority="96" operator="containsText" text="Medium">
      <formula>NOT(ISERROR(SEARCH("Medium",R44)))</formula>
    </cfRule>
    <cfRule type="containsText" dxfId="64" priority="97" operator="containsText" text="High">
      <formula>NOT(ISERROR(SEARCH("High",R44)))</formula>
    </cfRule>
  </conditionalFormatting>
  <conditionalFormatting sqref="R49">
    <cfRule type="containsText" dxfId="63" priority="92" operator="containsText" text="Low">
      <formula>NOT(ISERROR(SEARCH("Low",R49)))</formula>
    </cfRule>
    <cfRule type="containsText" dxfId="62" priority="93" operator="containsText" text="Medium">
      <formula>NOT(ISERROR(SEARCH("Medium",R49)))</formula>
    </cfRule>
    <cfRule type="containsText" dxfId="61" priority="94" operator="containsText" text="High">
      <formula>NOT(ISERROR(SEARCH("High",R49)))</formula>
    </cfRule>
  </conditionalFormatting>
  <conditionalFormatting sqref="R58">
    <cfRule type="containsText" dxfId="60" priority="89" operator="containsText" text="Low">
      <formula>NOT(ISERROR(SEARCH("Low",R58)))</formula>
    </cfRule>
    <cfRule type="containsText" dxfId="59" priority="90" operator="containsText" text="Medium">
      <formula>NOT(ISERROR(SEARCH("Medium",R58)))</formula>
    </cfRule>
    <cfRule type="containsText" dxfId="58" priority="91" operator="containsText" text="High">
      <formula>NOT(ISERROR(SEARCH("High",R58)))</formula>
    </cfRule>
  </conditionalFormatting>
  <conditionalFormatting sqref="R58">
    <cfRule type="containsText" dxfId="57" priority="86" operator="containsText" text="Low">
      <formula>NOT(ISERROR(SEARCH("Low",R58)))</formula>
    </cfRule>
    <cfRule type="containsText" dxfId="56" priority="87" operator="containsText" text="Medium">
      <formula>NOT(ISERROR(SEARCH("Medium",R58)))</formula>
    </cfRule>
    <cfRule type="containsText" dxfId="55" priority="88" operator="containsText" text="High">
      <formula>NOT(ISERROR(SEARCH("High",R58)))</formula>
    </cfRule>
  </conditionalFormatting>
  <conditionalFormatting sqref="R70">
    <cfRule type="containsText" dxfId="54" priority="83" operator="containsText" text="Low">
      <formula>NOT(ISERROR(SEARCH("Low",R70)))</formula>
    </cfRule>
    <cfRule type="containsText" dxfId="53" priority="84" operator="containsText" text="Medium">
      <formula>NOT(ISERROR(SEARCH("Medium",R70)))</formula>
    </cfRule>
    <cfRule type="containsText" dxfId="52" priority="85" operator="containsText" text="High">
      <formula>NOT(ISERROR(SEARCH("High",R70)))</formula>
    </cfRule>
  </conditionalFormatting>
  <conditionalFormatting sqref="R87">
    <cfRule type="containsText" dxfId="51" priority="68" operator="containsText" text="Low">
      <formula>NOT(ISERROR(SEARCH("Low",R87)))</formula>
    </cfRule>
    <cfRule type="containsText" dxfId="50" priority="69" operator="containsText" text="Medium">
      <formula>NOT(ISERROR(SEARCH("Medium",R87)))</formula>
    </cfRule>
    <cfRule type="containsText" dxfId="49" priority="70" operator="containsText" text="High">
      <formula>NOT(ISERROR(SEARCH("High",R87)))</formula>
    </cfRule>
  </conditionalFormatting>
  <conditionalFormatting sqref="R87">
    <cfRule type="containsText" dxfId="48" priority="65" operator="containsText" text="Low">
      <formula>NOT(ISERROR(SEARCH("Low",R87)))</formula>
    </cfRule>
    <cfRule type="containsText" dxfId="47" priority="66" operator="containsText" text="Medium">
      <formula>NOT(ISERROR(SEARCH("Medium",R87)))</formula>
    </cfRule>
    <cfRule type="containsText" dxfId="46" priority="67" operator="containsText" text="High">
      <formula>NOT(ISERROR(SEARCH("High",R87)))</formula>
    </cfRule>
  </conditionalFormatting>
  <conditionalFormatting sqref="R92">
    <cfRule type="containsText" dxfId="45" priority="62" operator="containsText" text="Low">
      <formula>NOT(ISERROR(SEARCH("Low",R92)))</formula>
    </cfRule>
    <cfRule type="containsText" dxfId="44" priority="63" operator="containsText" text="Medium">
      <formula>NOT(ISERROR(SEARCH("Medium",R92)))</formula>
    </cfRule>
    <cfRule type="containsText" dxfId="43" priority="64" operator="containsText" text="High">
      <formula>NOT(ISERROR(SEARCH("High",R92)))</formula>
    </cfRule>
  </conditionalFormatting>
  <conditionalFormatting sqref="R92">
    <cfRule type="containsText" dxfId="42" priority="59" operator="containsText" text="Low">
      <formula>NOT(ISERROR(SEARCH("Low",R92)))</formula>
    </cfRule>
    <cfRule type="containsText" dxfId="41" priority="60" operator="containsText" text="Medium">
      <formula>NOT(ISERROR(SEARCH("Medium",R92)))</formula>
    </cfRule>
    <cfRule type="containsText" dxfId="40" priority="61" operator="containsText" text="High">
      <formula>NOT(ISERROR(SEARCH("High",R92)))</formula>
    </cfRule>
  </conditionalFormatting>
  <conditionalFormatting sqref="R99">
    <cfRule type="containsText" dxfId="39" priority="47" operator="containsText" text="Low">
      <formula>NOT(ISERROR(SEARCH("Low",R99)))</formula>
    </cfRule>
    <cfRule type="containsText" dxfId="38" priority="48" operator="containsText" text="Medium">
      <formula>NOT(ISERROR(SEARCH("Medium",R99)))</formula>
    </cfRule>
    <cfRule type="containsText" dxfId="37" priority="49" operator="containsText" text="High">
      <formula>NOT(ISERROR(SEARCH("High",R99)))</formula>
    </cfRule>
  </conditionalFormatting>
  <conditionalFormatting sqref="R103">
    <cfRule type="containsText" dxfId="36" priority="44" operator="containsText" text="Low">
      <formula>NOT(ISERROR(SEARCH("Low",R103)))</formula>
    </cfRule>
    <cfRule type="containsText" dxfId="35" priority="45" operator="containsText" text="Medium">
      <formula>NOT(ISERROR(SEARCH("Medium",R103)))</formula>
    </cfRule>
    <cfRule type="containsText" dxfId="34" priority="46" operator="containsText" text="High">
      <formula>NOT(ISERROR(SEARCH("High",R103)))</formula>
    </cfRule>
  </conditionalFormatting>
  <conditionalFormatting sqref="R103">
    <cfRule type="containsText" dxfId="33" priority="41" operator="containsText" text="Low">
      <formula>NOT(ISERROR(SEARCH("Low",R103)))</formula>
    </cfRule>
    <cfRule type="containsText" dxfId="32" priority="42" operator="containsText" text="Medium">
      <formula>NOT(ISERROR(SEARCH("Medium",R103)))</formula>
    </cfRule>
    <cfRule type="containsText" dxfId="31" priority="43" operator="containsText" text="High">
      <formula>NOT(ISERROR(SEARCH("High",R103)))</formula>
    </cfRule>
  </conditionalFormatting>
  <conditionalFormatting sqref="R108">
    <cfRule type="containsText" dxfId="30" priority="38" operator="containsText" text="Low">
      <formula>NOT(ISERROR(SEARCH("Low",R108)))</formula>
    </cfRule>
    <cfRule type="containsText" dxfId="29" priority="39" operator="containsText" text="Medium">
      <formula>NOT(ISERROR(SEARCH("Medium",R108)))</formula>
    </cfRule>
    <cfRule type="containsText" dxfId="28" priority="40" operator="containsText" text="High">
      <formula>NOT(ISERROR(SEARCH("High",R108)))</formula>
    </cfRule>
  </conditionalFormatting>
  <conditionalFormatting sqref="V12">
    <cfRule type="containsText" dxfId="27" priority="29" operator="containsText" text="Low">
      <formula>NOT(ISERROR(SEARCH("Low",V12)))</formula>
    </cfRule>
    <cfRule type="containsText" dxfId="26" priority="30" operator="containsText" text="Medium">
      <formula>NOT(ISERROR(SEARCH("Medium",V12)))</formula>
    </cfRule>
    <cfRule type="containsText" dxfId="25" priority="31" operator="containsText" text="High">
      <formula>NOT(ISERROR(SEARCH("High",V12)))</formula>
    </cfRule>
  </conditionalFormatting>
  <conditionalFormatting sqref="R32">
    <cfRule type="containsText" dxfId="24" priority="26" operator="containsText" text="Low">
      <formula>NOT(ISERROR(SEARCH("Low",R32)))</formula>
    </cfRule>
    <cfRule type="containsText" dxfId="23" priority="27" operator="containsText" text="Medium">
      <formula>NOT(ISERROR(SEARCH("Medium",R32)))</formula>
    </cfRule>
    <cfRule type="containsText" dxfId="22" priority="28" operator="containsText" text="High">
      <formula>NOT(ISERROR(SEARCH("High",R32)))</formula>
    </cfRule>
  </conditionalFormatting>
  <conditionalFormatting sqref="J58">
    <cfRule type="containsText" dxfId="21" priority="23" operator="containsText" text="Low">
      <formula>NOT(ISERROR(SEARCH("Low",J58)))</formula>
    </cfRule>
    <cfRule type="containsText" dxfId="20" priority="24" operator="containsText" text="Medium">
      <formula>NOT(ISERROR(SEARCH("Medium",J58)))</formula>
    </cfRule>
    <cfRule type="containsText" dxfId="19" priority="25" operator="containsText" text="High">
      <formula>NOT(ISERROR(SEARCH("High",J58)))</formula>
    </cfRule>
  </conditionalFormatting>
  <conditionalFormatting sqref="J24">
    <cfRule type="containsText" dxfId="18" priority="20" operator="containsText" text="Low">
      <formula>NOT(ISERROR(SEARCH("Low",J24)))</formula>
    </cfRule>
    <cfRule type="containsText" dxfId="17" priority="21" operator="containsText" text="Medium">
      <formula>NOT(ISERROR(SEARCH("Medium",J24)))</formula>
    </cfRule>
    <cfRule type="containsText" dxfId="16" priority="22" operator="containsText" text="High">
      <formula>NOT(ISERROR(SEARCH("High",J24)))</formula>
    </cfRule>
  </conditionalFormatting>
  <conditionalFormatting sqref="J27">
    <cfRule type="containsText" dxfId="15" priority="17" operator="containsText" text="Low">
      <formula>NOT(ISERROR(SEARCH("Low",J27)))</formula>
    </cfRule>
    <cfRule type="containsText" dxfId="14" priority="18" operator="containsText" text="Medium">
      <formula>NOT(ISERROR(SEARCH("Medium",J27)))</formula>
    </cfRule>
    <cfRule type="containsText" dxfId="13" priority="19" operator="containsText" text="High">
      <formula>NOT(ISERROR(SEARCH("High",J27)))</formula>
    </cfRule>
  </conditionalFormatting>
  <conditionalFormatting sqref="J103">
    <cfRule type="containsText" dxfId="12" priority="14" operator="containsText" text="Low">
      <formula>NOT(ISERROR(SEARCH("Low",J103)))</formula>
    </cfRule>
    <cfRule type="containsText" dxfId="11" priority="15" operator="containsText" text="Medium">
      <formula>NOT(ISERROR(SEARCH("Medium",J103)))</formula>
    </cfRule>
    <cfRule type="containsText" dxfId="10" priority="16" operator="containsText" text="High">
      <formula>NOT(ISERROR(SEARCH("High",J103)))</formula>
    </cfRule>
  </conditionalFormatting>
  <conditionalFormatting sqref="J70">
    <cfRule type="containsText" dxfId="9" priority="8" operator="containsText" text="Low">
      <formula>NOT(ISERROR(SEARCH("Low",J70)))</formula>
    </cfRule>
    <cfRule type="containsText" dxfId="8" priority="9" operator="containsText" text="Medium">
      <formula>NOT(ISERROR(SEARCH("Medium",J70)))</formula>
    </cfRule>
    <cfRule type="containsText" dxfId="7" priority="10" operator="containsText" text="High">
      <formula>NOT(ISERROR(SEARCH("High",J70)))</formula>
    </cfRule>
  </conditionalFormatting>
  <conditionalFormatting sqref="J5">
    <cfRule type="containsText" dxfId="6" priority="5" operator="containsText" text="Low">
      <formula>NOT(ISERROR(SEARCH("Low",J5)))</formula>
    </cfRule>
    <cfRule type="containsText" dxfId="5" priority="6" operator="containsText" text="Medium">
      <formula>NOT(ISERROR(SEARCH("Medium",J5)))</formula>
    </cfRule>
    <cfRule type="containsText" dxfId="4" priority="7" operator="containsText" text="High">
      <formula>NOT(ISERROR(SEARCH("High",J5)))</formula>
    </cfRule>
  </conditionalFormatting>
  <conditionalFormatting sqref="J49">
    <cfRule type="containsText" dxfId="3" priority="2" operator="containsText" text="Low">
      <formula>NOT(ISERROR(SEARCH("Low",J49)))</formula>
    </cfRule>
    <cfRule type="containsText" dxfId="2" priority="3" operator="containsText" text="Medium">
      <formula>NOT(ISERROR(SEARCH("Medium",J49)))</formula>
    </cfRule>
    <cfRule type="containsText" dxfId="1" priority="4" operator="containsText" text="High">
      <formula>NOT(ISERROR(SEARCH("High",J49)))</formula>
    </cfRule>
  </conditionalFormatting>
  <conditionalFormatting sqref="A2">
    <cfRule type="containsText" dxfId="0" priority="1" operator="containsText" text="CLIENT Location">
      <formula>NOT(ISERROR(SEARCH("CLIENT Location",A2)))</formula>
    </cfRule>
  </conditionalFormatting>
  <dataValidations xWindow="1182" yWindow="619" count="6">
    <dataValidation type="list" allowBlank="1" showInputMessage="1" promptTitle="Note:" prompt="Select from the dropdown list above." sqref="E99:E102">
      <formula1>IF($D99="Technical (infrastructure)",List_Technical,(IF($D99="Financial",List_Financial,(IF($D99="Legal &amp; institutional",List_Legal,(IF($D99="Capacity building",List_CBuilding,List_Empty)))))))</formula1>
    </dataValidation>
    <dataValidation type="list" allowBlank="1" showInputMessage="1" promptTitle="Note:" prompt="Select from the dropdown list above." sqref="E103:E116 E5:E98">
      <formula1>IF($D5="Technical",List_Technical,(IF($D5="Financial",List_Financial,(IF($D5="Legal &amp; institutional",List_Legal,(IF($D5="Capacity building",List_CBuilding,List_Empty)))))))</formula1>
    </dataValidation>
    <dataValidation type="list" allowBlank="1" showInputMessage="1" promptTitle="Note:" prompt="Select from the dropdown list above." sqref="C5:C115">
      <formula1>IF($B5="1 - Prevention",List_Prevention,(IF($B5="2 - Recycling &amp; treatment",List_Recycling,(IF($B5="3 - Monitoring",List_Monitoring,List_Empty)))))</formula1>
    </dataValidation>
    <dataValidation type="list" allowBlank="1" showInputMessage="1" promptTitle="Note:" prompt="Select from the dropdown list above." sqref="I5:J114 R12:R24 V12:V13 R85 R87:R114 R27:R66 R70:R79">
      <formula1>$B$42:$B$44</formula1>
    </dataValidation>
    <dataValidation type="list" allowBlank="1" showInputMessage="1" promptTitle="Note:" prompt="Select from the dropdown list above." sqref="K112:K114 K49 K44 K32 K27 K24 K21 K18 K14 K36 K58 K78 K5 K70 K108 K99 K103 K66 K92 K85 K87 K12">
      <formula1>$B$47:$B$49</formula1>
    </dataValidation>
    <dataValidation type="list" allowBlank="1" showInputMessage="1" promptTitle="Note:" prompt="Select from the dropdown list above." sqref="L87 L85 L78 L70 L49 L44 L40 L36 L32 L27 L24 L21 L18 L14 L12 L5 L108 L103 L99 L92">
      <formula1>$E$47:$E$59</formula1>
    </dataValidation>
  </dataValidations>
  <pageMargins left="0.25" right="0.25" top="0.75" bottom="0.75" header="0.3" footer="0.3"/>
  <pageSetup paperSize="9" scale="29" fitToHeight="5" orientation="landscape" r:id="rId1"/>
  <headerFooter alignWithMargins="0">
    <oddHeader>&amp;R&amp;"Arial,Fett"&amp;22&amp;K00-042DRAFT VERSION</oddHeader>
    <oddFooter>&amp;LICP-ENVIROPLAN&amp;C&amp;D&amp;RPage &amp;P/&amp;N</oddFooter>
  </headerFooter>
  <rowBreaks count="3" manualBreakCount="3">
    <brk id="31" max="20" man="1"/>
    <brk id="69" max="20" man="1"/>
    <brk id="91" max="20" man="1"/>
  </rowBreaks>
  <extLst>
    <ext xmlns:x14="http://schemas.microsoft.com/office/spreadsheetml/2009/9/main" uri="{CCE6A557-97BC-4b89-ADB6-D9C93CAAB3DF}">
      <x14:dataValidations xmlns:xm="http://schemas.microsoft.com/office/excel/2006/main" xWindow="1182" yWindow="619" count="8">
        <x14:dataValidation type="list" allowBlank="1" showInputMessage="1" promptTitle="Note:" prompt="Select from the dropdown list above.">
          <x14:formula1>
            <xm:f>Definitions!$B$41:$B$43</xm:f>
          </x14:formula1>
          <xm:sqref>R5</xm:sqref>
        </x14:dataValidation>
        <x14:dataValidation type="list" allowBlank="1" showInputMessage="1" promptTitle="Note:" prompt="Select from the dropdown list above.">
          <x14:formula1>
            <xm:f>Definitions!$B$46:$B$48</xm:f>
          </x14:formula1>
          <xm:sqref>K40</xm:sqref>
        </x14:dataValidation>
        <x14:dataValidation type="list" allowBlank="1" showInputMessage="1" promptTitle="Note:" prompt="Select from the dropdown list above.">
          <x14:formula1>
            <xm:f>Definitions!$D$46:$D$58</xm:f>
          </x14:formula1>
          <xm:sqref>L112:L114</xm:sqref>
        </x14:dataValidation>
        <x14:dataValidation type="list" allowBlank="1" showInputMessage="1" showErrorMessage="1">
          <x14:formula1>
            <xm:f>Definitions!$B$41:$B$43</xm:f>
          </x14:formula1>
          <xm:sqref>R6:R11</xm:sqref>
        </x14:dataValidation>
        <x14:dataValidation type="list" allowBlank="1" showInputMessage="1" promptTitle="Note:" prompt="Select from the dropdown list above.">
          <x14:formula1>
            <xm:f>Definitions!$E$46:$E$58</xm:f>
          </x14:formula1>
          <xm:sqref>L58</xm:sqref>
        </x14:dataValidation>
        <x14:dataValidation type="list" allowBlank="1" showInputMessage="1" showErrorMessage="1">
          <x14:formula1>
            <xm:f>Definitions!$E$46:$E$58</xm:f>
          </x14:formula1>
          <xm:sqref>L66</xm:sqref>
        </x14:dataValidation>
        <x14:dataValidation type="list" allowBlank="1" showInputMessage="1" promptTitle="Note:" prompt="Select from the dropdown list above.">
          <x14:formula1>
            <xm:f>Definitions!$B$19:$D$19</xm:f>
          </x14:formula1>
          <xm:sqref>B5:B111</xm:sqref>
        </x14:dataValidation>
        <x14:dataValidation type="list" allowBlank="1" showInputMessage="1" promptTitle="Note:" prompt="Select from the dropdown list above.">
          <x14:formula1>
            <xm:f>Definitions!$B$32:$E$32</xm:f>
          </x14:formula1>
          <xm:sqref>D5:D114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7"/>
  <sheetViews>
    <sheetView showGridLines="0" topLeftCell="A22" zoomScale="90" zoomScaleNormal="90" zoomScalePageLayoutView="80" workbookViewId="0">
      <selection activeCell="B8" sqref="B8"/>
    </sheetView>
  </sheetViews>
  <sheetFormatPr defaultColWidth="11.42578125" defaultRowHeight="15"/>
  <cols>
    <col min="1" max="1" width="5.85546875" style="115" customWidth="1"/>
    <col min="2" max="2" width="123" style="93" customWidth="1"/>
    <col min="3" max="3" width="10.5703125" style="92" customWidth="1"/>
    <col min="4" max="23" width="5.7109375" style="93" customWidth="1"/>
    <col min="24" max="24" width="2.140625" style="93" customWidth="1"/>
    <col min="25" max="16384" width="11.42578125" style="93"/>
  </cols>
  <sheetData>
    <row r="1" spans="1:25" ht="33" customHeight="1">
      <c r="Q1" s="372"/>
      <c r="R1" s="373"/>
      <c r="S1" s="373"/>
      <c r="T1" s="373"/>
      <c r="U1" s="373"/>
      <c r="V1" s="373"/>
      <c r="W1" s="373"/>
    </row>
    <row r="2" spans="1:25" s="231" customFormat="1" ht="35.25" customHeight="1">
      <c r="A2" s="371" t="s">
        <v>343</v>
      </c>
      <c r="B2" s="371"/>
      <c r="C2" s="371"/>
      <c r="D2" s="371"/>
      <c r="E2" s="371"/>
      <c r="F2" s="371"/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</row>
    <row r="3" spans="1:25" ht="24.95" customHeight="1">
      <c r="A3" s="90" t="s">
        <v>119</v>
      </c>
      <c r="B3" s="91"/>
    </row>
    <row r="4" spans="1:25" ht="15" customHeight="1">
      <c r="A4" s="374" t="str">
        <f>'Action Plan'!F4</f>
        <v>WP №</v>
      </c>
      <c r="B4" s="375" t="s">
        <v>118</v>
      </c>
      <c r="C4" s="94" t="s">
        <v>253</v>
      </c>
      <c r="D4" s="376" t="s">
        <v>128</v>
      </c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  <c r="Q4" s="375"/>
      <c r="R4" s="375"/>
      <c r="S4" s="375"/>
      <c r="T4" s="375"/>
      <c r="U4" s="375"/>
      <c r="V4" s="375"/>
      <c r="W4" s="377"/>
      <c r="Y4" s="95"/>
    </row>
    <row r="5" spans="1:25" ht="15" customHeight="1">
      <c r="A5" s="374"/>
      <c r="B5" s="375"/>
      <c r="C5" s="104"/>
      <c r="D5" s="381" t="s">
        <v>123</v>
      </c>
      <c r="E5" s="381"/>
      <c r="F5" s="381"/>
      <c r="G5" s="381"/>
      <c r="H5" s="381" t="s">
        <v>124</v>
      </c>
      <c r="I5" s="381"/>
      <c r="J5" s="381"/>
      <c r="K5" s="381"/>
      <c r="L5" s="381" t="s">
        <v>125</v>
      </c>
      <c r="M5" s="381"/>
      <c r="N5" s="381"/>
      <c r="O5" s="381"/>
      <c r="P5" s="381" t="s">
        <v>126</v>
      </c>
      <c r="Q5" s="381"/>
      <c r="R5" s="381"/>
      <c r="S5" s="381"/>
      <c r="T5" s="381" t="s">
        <v>127</v>
      </c>
      <c r="U5" s="381"/>
      <c r="V5" s="381"/>
      <c r="W5" s="381"/>
      <c r="Y5" s="95"/>
    </row>
    <row r="6" spans="1:25">
      <c r="A6" s="374"/>
      <c r="B6" s="375"/>
      <c r="C6" s="96" t="s">
        <v>120</v>
      </c>
      <c r="D6" s="105">
        <v>1</v>
      </c>
      <c r="E6" s="105">
        <v>2</v>
      </c>
      <c r="F6" s="105">
        <v>3</v>
      </c>
      <c r="G6" s="106">
        <v>4</v>
      </c>
      <c r="H6" s="105">
        <v>1</v>
      </c>
      <c r="I6" s="107">
        <v>2</v>
      </c>
      <c r="J6" s="107">
        <v>3</v>
      </c>
      <c r="K6" s="108">
        <v>4</v>
      </c>
      <c r="L6" s="105">
        <v>1</v>
      </c>
      <c r="M6" s="107">
        <v>2</v>
      </c>
      <c r="N6" s="107">
        <v>3</v>
      </c>
      <c r="O6" s="108">
        <v>4</v>
      </c>
      <c r="P6" s="105">
        <v>1</v>
      </c>
      <c r="Q6" s="109">
        <v>2</v>
      </c>
      <c r="R6" s="109">
        <v>3</v>
      </c>
      <c r="S6" s="108">
        <v>4</v>
      </c>
      <c r="T6" s="110">
        <v>1</v>
      </c>
      <c r="U6" s="109">
        <v>2</v>
      </c>
      <c r="V6" s="109">
        <v>3</v>
      </c>
      <c r="W6" s="108">
        <v>4</v>
      </c>
      <c r="Y6" s="95"/>
    </row>
    <row r="7" spans="1:25" s="217" customFormat="1" ht="46.15" customHeight="1">
      <c r="A7" s="207">
        <v>1</v>
      </c>
      <c r="B7" s="205" t="str">
        <f>'Action Plan'!G5</f>
        <v>ნარჩენების პრიორიტეტულ ნაკადებზე (საკვების, ქაღალდის, შეფუთვის და ელექტრო და ელექტრონული მოწყობილობების ნარჩენები) ორიენტირებული საზოგადოების ცნობიერების ამაღლების კამპანიების 
და ნარჩენების პრევენციის სხვა საინფორმაციო ღონისძიებების დაგეგმვა და განხორციელება</v>
      </c>
      <c r="C7" s="209">
        <v>5</v>
      </c>
      <c r="D7" s="210"/>
      <c r="E7" s="211"/>
      <c r="F7" s="211"/>
      <c r="G7" s="212"/>
      <c r="H7" s="211"/>
      <c r="I7" s="213"/>
      <c r="J7" s="213"/>
      <c r="K7" s="214"/>
      <c r="L7" s="211"/>
      <c r="M7" s="213"/>
      <c r="N7" s="213"/>
      <c r="O7" s="214"/>
      <c r="P7" s="211"/>
      <c r="Q7" s="215"/>
      <c r="R7" s="215"/>
      <c r="S7" s="214"/>
      <c r="T7" s="216"/>
      <c r="U7" s="215"/>
      <c r="V7" s="215"/>
      <c r="W7" s="214"/>
    </row>
    <row r="8" spans="1:25" s="217" customFormat="1" ht="45" customHeight="1">
      <c r="A8" s="208">
        <v>2</v>
      </c>
      <c r="B8" s="202" t="str">
        <f>'Action Plan'!G12</f>
        <v>საუკეთესო საერთაშორისო გამოცდილების გაზიარების მიზნით ნარჩენების ტექნიკურ ფორუმებსა და ევროპულ პლატფორმებში მონაწილეობა</v>
      </c>
      <c r="C8" s="218">
        <v>5</v>
      </c>
      <c r="D8" s="219"/>
      <c r="E8" s="220"/>
      <c r="F8" s="220"/>
      <c r="G8" s="221"/>
      <c r="H8" s="220"/>
      <c r="I8" s="222"/>
      <c r="J8" s="222"/>
      <c r="K8" s="223"/>
      <c r="L8" s="220"/>
      <c r="M8" s="222"/>
      <c r="N8" s="222"/>
      <c r="O8" s="223"/>
      <c r="P8" s="220"/>
      <c r="Q8" s="224"/>
      <c r="R8" s="224"/>
      <c r="S8" s="223"/>
      <c r="T8" s="225"/>
      <c r="U8" s="224"/>
      <c r="V8" s="224"/>
      <c r="W8" s="223"/>
    </row>
    <row r="9" spans="1:25" s="217" customFormat="1" ht="31.9" customHeight="1">
      <c r="A9" s="208">
        <v>3</v>
      </c>
      <c r="B9" s="202" t="str">
        <f>'Action Plan'!G14</f>
        <v>პლასტიკის ნარჩენების ნაკადების შეფასება და შესაბამისი რეკომენდაციების შემუშავება</v>
      </c>
      <c r="C9" s="218">
        <v>3</v>
      </c>
      <c r="D9" s="219"/>
      <c r="E9" s="220"/>
      <c r="F9" s="220"/>
      <c r="G9" s="221"/>
      <c r="H9" s="220"/>
      <c r="I9" s="222"/>
      <c r="J9" s="222"/>
      <c r="K9" s="223"/>
      <c r="L9" s="220"/>
      <c r="M9" s="222"/>
      <c r="N9" s="222"/>
      <c r="O9" s="223"/>
      <c r="P9" s="220"/>
      <c r="Q9" s="224"/>
      <c r="R9" s="224"/>
      <c r="S9" s="223"/>
      <c r="T9" s="225"/>
      <c r="U9" s="224"/>
      <c r="V9" s="224"/>
      <c r="W9" s="223"/>
    </row>
    <row r="10" spans="1:25" s="217" customFormat="1" ht="46.5" customHeight="1">
      <c r="A10" s="208">
        <v>4</v>
      </c>
      <c r="B10" s="202" t="str">
        <f>'Action Plan'!G18</f>
        <v>თბილისის დიდი ლილოს ნაგავსაყრელის ნაჟური წყლების (ლიჩეტის) დამუშავების სისტემის გაუმჯობესება</v>
      </c>
      <c r="C10" s="218">
        <v>1.5</v>
      </c>
      <c r="D10" s="219"/>
      <c r="E10" s="220"/>
      <c r="F10" s="220"/>
      <c r="G10" s="221"/>
      <c r="H10" s="220"/>
      <c r="I10" s="222"/>
      <c r="J10" s="222"/>
      <c r="K10" s="223"/>
      <c r="L10" s="220"/>
      <c r="M10" s="222"/>
      <c r="N10" s="222"/>
      <c r="O10" s="223"/>
      <c r="P10" s="220"/>
      <c r="Q10" s="224"/>
      <c r="R10" s="224"/>
      <c r="S10" s="223"/>
      <c r="T10" s="225"/>
      <c r="U10" s="224"/>
      <c r="V10" s="224"/>
      <c r="W10" s="223"/>
    </row>
    <row r="11" spans="1:25" s="217" customFormat="1" ht="67.5" customHeight="1">
      <c r="A11" s="207">
        <v>5</v>
      </c>
      <c r="B11" s="202" t="str">
        <f>'Action Plan'!G21</f>
        <v>ა.ბელიაშვილის ქუჩაზე მდებარე ნარჩენების გადამტვირთი სადგურის რეაბილიტაცია</v>
      </c>
      <c r="C11" s="218">
        <v>1</v>
      </c>
      <c r="D11" s="219"/>
      <c r="E11" s="220"/>
      <c r="F11" s="220"/>
      <c r="G11" s="221"/>
      <c r="H11" s="220"/>
      <c r="I11" s="222"/>
      <c r="J11" s="222"/>
      <c r="K11" s="223"/>
      <c r="L11" s="220"/>
      <c r="M11" s="222"/>
      <c r="N11" s="222"/>
      <c r="O11" s="223"/>
      <c r="P11" s="220"/>
      <c r="Q11" s="224"/>
      <c r="R11" s="224"/>
      <c r="S11" s="223"/>
      <c r="T11" s="225"/>
      <c r="U11" s="224"/>
      <c r="V11" s="224"/>
      <c r="W11" s="223"/>
    </row>
    <row r="12" spans="1:25" s="217" customFormat="1" ht="55.5" customHeight="1">
      <c r="A12" s="208">
        <v>6</v>
      </c>
      <c r="B12" s="202" t="str">
        <f>'Action Plan'!G24</f>
        <v xml:space="preserve">მგვ ორგანიზაციებთან მოლაპარაკება EPR/მგვ-ს სქემიდან თბილსერვის ჯგუფის მიერ შეფუთვის ნარჩენების მართვის ხარჯების დასაფარად საჭირო დაფინანსების მიღების მიზნით (სეპარირებული შეგროვების, ტრანსპორტირების, და ასევე, დამუშავების ჩათვლით) </v>
      </c>
      <c r="C12" s="218">
        <v>5</v>
      </c>
      <c r="D12" s="219"/>
      <c r="E12" s="220"/>
      <c r="F12" s="220"/>
      <c r="G12" s="221"/>
      <c r="H12" s="220"/>
      <c r="I12" s="222"/>
      <c r="J12" s="222"/>
      <c r="K12" s="223"/>
      <c r="L12" s="220"/>
      <c r="M12" s="222"/>
      <c r="N12" s="222"/>
      <c r="O12" s="223"/>
      <c r="P12" s="220"/>
      <c r="Q12" s="224"/>
      <c r="R12" s="224"/>
      <c r="S12" s="223"/>
      <c r="T12" s="225"/>
      <c r="U12" s="224"/>
      <c r="V12" s="224"/>
      <c r="W12" s="223"/>
    </row>
    <row r="13" spans="1:25" s="217" customFormat="1" ht="31.15" customHeight="1">
      <c r="A13" s="208">
        <v>7</v>
      </c>
      <c r="B13" s="202" t="str">
        <f>'Action Plan'!G27</f>
        <v>ნარჩენების სეპარაციითა და დამუშავებით მიღებული რეციკლირებადი მასალების გაყიდვის პირობების განსაზღვრა (ხარისხი და რაოდენობა)</v>
      </c>
      <c r="C13" s="218">
        <v>5</v>
      </c>
      <c r="D13" s="219"/>
      <c r="E13" s="220"/>
      <c r="F13" s="220"/>
      <c r="G13" s="221"/>
      <c r="H13" s="220"/>
      <c r="I13" s="222"/>
      <c r="J13" s="222"/>
      <c r="K13" s="223"/>
      <c r="L13" s="220"/>
      <c r="M13" s="222"/>
      <c r="N13" s="222"/>
      <c r="O13" s="223"/>
      <c r="P13" s="220"/>
      <c r="Q13" s="224"/>
      <c r="R13" s="224"/>
      <c r="S13" s="223"/>
      <c r="T13" s="225"/>
      <c r="U13" s="224"/>
      <c r="V13" s="224"/>
      <c r="W13" s="223"/>
    </row>
    <row r="14" spans="1:25" s="217" customFormat="1" ht="119.25" customHeight="1">
      <c r="A14" s="208">
        <v>8</v>
      </c>
      <c r="B14" s="202" t="str">
        <f>'Action Plan'!G32</f>
        <v>თბილისის 
საყოფაცხოვრებო 
ნარჩენების 
პოლიგონზე 
გაზშემკრები სისტემის 
მოწყობა</v>
      </c>
      <c r="C14" s="218">
        <v>3.5</v>
      </c>
      <c r="D14" s="219"/>
      <c r="E14" s="220"/>
      <c r="F14" s="220"/>
      <c r="G14" s="221"/>
      <c r="H14" s="220"/>
      <c r="I14" s="222"/>
      <c r="J14" s="222"/>
      <c r="K14" s="223"/>
      <c r="L14" s="220"/>
      <c r="M14" s="222"/>
      <c r="N14" s="222"/>
      <c r="O14" s="223"/>
      <c r="P14" s="220"/>
      <c r="Q14" s="224"/>
      <c r="R14" s="224"/>
      <c r="S14" s="223"/>
      <c r="T14" s="225"/>
      <c r="U14" s="224"/>
      <c r="V14" s="224"/>
      <c r="W14" s="223"/>
    </row>
    <row r="15" spans="1:25" s="217" customFormat="1" ht="46.9" customHeight="1">
      <c r="A15" s="207">
        <v>9</v>
      </c>
      <c r="B15" s="202" t="str">
        <f>'Action Plan'!G36</f>
        <v>მყარი მუნიციპალური ნარჩენების პრევენციაში, რეციკლირებასა და დამუშავებაში კერძო სექტორის ჩართვის ვარიანტების/მექანიზმების გამოვლენა, თბილისის ნარჩენების პრევენციისა და რეციკლირების სტრატეგიაში რეკომენდებული სცენარების შესაბამისად (შეგროვება, ტრანსპორტირება, დამუშავება და განთავსება)</v>
      </c>
      <c r="C15" s="218">
        <v>2.5</v>
      </c>
      <c r="D15" s="219"/>
      <c r="E15" s="220"/>
      <c r="F15" s="220"/>
      <c r="G15" s="221"/>
      <c r="H15" s="220"/>
      <c r="I15" s="222"/>
      <c r="J15" s="222"/>
      <c r="K15" s="223"/>
      <c r="L15" s="220"/>
      <c r="M15" s="222"/>
      <c r="N15" s="222"/>
      <c r="O15" s="223"/>
      <c r="P15" s="220"/>
      <c r="Q15" s="224"/>
      <c r="R15" s="224"/>
      <c r="S15" s="223"/>
      <c r="T15" s="225"/>
      <c r="U15" s="224"/>
      <c r="V15" s="224"/>
      <c r="W15" s="223"/>
    </row>
    <row r="16" spans="1:25" s="217" customFormat="1" ht="66.75" customHeight="1">
      <c r="A16" s="208">
        <v>10</v>
      </c>
      <c r="B16" s="202" t="str">
        <f>'Action Plan'!G40</f>
        <v>თბილისის საყოფაცხოვრებო ნარჩენების პოლიგონზე მასალების აღდგენი (MRF) და მექანიკურ-ბიოლოგიური დამუშავების ობიექტი (MBT) მშენებლობა და ოპერირება.</v>
      </c>
      <c r="C16" s="218">
        <v>3.5</v>
      </c>
      <c r="D16" s="219"/>
      <c r="E16" s="220"/>
      <c r="F16" s="220"/>
      <c r="G16" s="221"/>
      <c r="H16" s="220"/>
      <c r="I16" s="222"/>
      <c r="J16" s="222"/>
      <c r="K16" s="223"/>
      <c r="L16" s="220"/>
      <c r="M16" s="222"/>
      <c r="N16" s="222"/>
      <c r="O16" s="223"/>
      <c r="P16" s="220"/>
      <c r="Q16" s="224"/>
      <c r="R16" s="224"/>
      <c r="S16" s="223"/>
      <c r="T16" s="225"/>
      <c r="U16" s="224"/>
      <c r="V16" s="224"/>
      <c r="W16" s="223"/>
    </row>
    <row r="17" spans="1:23" s="217" customFormat="1" ht="23.25" customHeight="1">
      <c r="A17" s="208">
        <v>11</v>
      </c>
      <c r="B17" s="202" t="str">
        <f>'Action Plan'!G44</f>
        <v>შეგროვების სერვისის დაფარვის არეალის გაუმჯობესება</v>
      </c>
      <c r="C17" s="218">
        <v>1</v>
      </c>
      <c r="D17" s="219"/>
      <c r="E17" s="220"/>
      <c r="F17" s="220"/>
      <c r="G17" s="221"/>
      <c r="H17" s="220"/>
      <c r="I17" s="222"/>
      <c r="J17" s="222"/>
      <c r="K17" s="223"/>
      <c r="L17" s="220"/>
      <c r="M17" s="222"/>
      <c r="N17" s="222"/>
      <c r="O17" s="223"/>
      <c r="P17" s="220"/>
      <c r="Q17" s="224"/>
      <c r="R17" s="224"/>
      <c r="S17" s="223"/>
      <c r="T17" s="225"/>
      <c r="U17" s="224"/>
      <c r="V17" s="224"/>
      <c r="W17" s="223"/>
    </row>
    <row r="18" spans="1:23" s="217" customFormat="1" ht="23.25" customHeight="1">
      <c r="A18" s="208">
        <v>12</v>
      </c>
      <c r="B18" s="202" t="str">
        <f>'Action Plan'!G49</f>
        <v>ნარჩენების სეპარირებულად შეგროვება (2-კონტეინერიანი სისტემა)</v>
      </c>
      <c r="C18" s="218">
        <v>4</v>
      </c>
      <c r="D18" s="219"/>
      <c r="E18" s="220"/>
      <c r="F18" s="220"/>
      <c r="G18" s="221"/>
      <c r="H18" s="220"/>
      <c r="I18" s="222"/>
      <c r="J18" s="222"/>
      <c r="K18" s="223"/>
      <c r="L18" s="220"/>
      <c r="M18" s="222"/>
      <c r="N18" s="222"/>
      <c r="O18" s="223"/>
      <c r="P18" s="220"/>
      <c r="Q18" s="224"/>
      <c r="R18" s="224"/>
      <c r="S18" s="223"/>
      <c r="T18" s="225"/>
      <c r="U18" s="224"/>
      <c r="V18" s="224"/>
      <c r="W18" s="223"/>
    </row>
    <row r="19" spans="1:23" s="217" customFormat="1" ht="15.75">
      <c r="A19" s="207">
        <v>13</v>
      </c>
      <c r="B19" s="202" t="str">
        <f>'Action Plan'!G58</f>
        <v>რეციკლირების მოედნების/უბნების მოწყობა</v>
      </c>
      <c r="C19" s="218">
        <v>3</v>
      </c>
      <c r="D19" s="219"/>
      <c r="E19" s="220"/>
      <c r="F19" s="220"/>
      <c r="G19" s="221"/>
      <c r="H19" s="220"/>
      <c r="I19" s="222"/>
      <c r="J19" s="222"/>
      <c r="K19" s="223"/>
      <c r="L19" s="220"/>
      <c r="M19" s="222"/>
      <c r="N19" s="222"/>
      <c r="O19" s="223"/>
      <c r="P19" s="220"/>
      <c r="Q19" s="224"/>
      <c r="R19" s="224"/>
      <c r="S19" s="223"/>
      <c r="T19" s="225"/>
      <c r="U19" s="224"/>
      <c r="V19" s="224"/>
      <c r="W19" s="223"/>
    </row>
    <row r="20" spans="1:23" s="217" customFormat="1" ht="15.75">
      <c r="A20" s="208">
        <v>14</v>
      </c>
      <c r="B20" s="202" t="str">
        <f>'Action Plan'!G66</f>
        <v>მარშრუტების, ტრანსპორტისა და კონტეინერების განლაგების ოპტიმიზაცია</v>
      </c>
      <c r="C20" s="218">
        <v>1</v>
      </c>
      <c r="D20" s="219"/>
      <c r="E20" s="220"/>
      <c r="F20" s="220"/>
      <c r="G20" s="221"/>
      <c r="H20" s="220"/>
      <c r="I20" s="222"/>
      <c r="J20" s="222"/>
      <c r="K20" s="223"/>
      <c r="L20" s="220"/>
      <c r="M20" s="222"/>
      <c r="N20" s="222"/>
      <c r="O20" s="223"/>
      <c r="P20" s="220"/>
      <c r="Q20" s="224"/>
      <c r="R20" s="224"/>
      <c r="S20" s="223"/>
      <c r="T20" s="225"/>
      <c r="U20" s="224"/>
      <c r="V20" s="224"/>
      <c r="W20" s="223"/>
    </row>
    <row r="21" spans="1:23" s="217" customFormat="1" ht="15.75">
      <c r="A21" s="208">
        <v>15</v>
      </c>
      <c r="B21" s="202" t="str">
        <f>'Action Plan'!G70</f>
        <v>3-კონტეინერიანი სეპარირებული შეგროვების სისტემის დანერგვა თბილისის ტერიტორიის 10%-სთვის</v>
      </c>
      <c r="C21" s="218">
        <v>4</v>
      </c>
      <c r="D21" s="219"/>
      <c r="E21" s="220"/>
      <c r="F21" s="220"/>
      <c r="G21" s="221"/>
      <c r="H21" s="220"/>
      <c r="I21" s="222"/>
      <c r="J21" s="222"/>
      <c r="K21" s="223"/>
      <c r="L21" s="220"/>
      <c r="M21" s="222"/>
      <c r="N21" s="222"/>
      <c r="O21" s="223"/>
      <c r="P21" s="220"/>
      <c r="Q21" s="224"/>
      <c r="R21" s="224"/>
      <c r="S21" s="223"/>
      <c r="T21" s="225"/>
      <c r="U21" s="224"/>
      <c r="V21" s="224"/>
      <c r="W21" s="223"/>
    </row>
    <row r="22" spans="1:23" s="217" customFormat="1" ht="15.75">
      <c r="A22" s="208">
        <v>16</v>
      </c>
      <c r="B22" s="202" t="str">
        <f>'Action Plan'!G78</f>
        <v>შეფუთვის ნარჩენების სეპარირებული შეგროვების სქემის განხორციელება</v>
      </c>
      <c r="C22" s="218">
        <v>3</v>
      </c>
      <c r="D22" s="219"/>
      <c r="E22" s="220"/>
      <c r="F22" s="220"/>
      <c r="G22" s="221"/>
      <c r="H22" s="220"/>
      <c r="I22" s="222"/>
      <c r="J22" s="222"/>
      <c r="K22" s="223"/>
      <c r="L22" s="220"/>
      <c r="M22" s="222"/>
      <c r="N22" s="222"/>
      <c r="O22" s="223"/>
      <c r="P22" s="220"/>
      <c r="Q22" s="224"/>
      <c r="R22" s="224"/>
      <c r="S22" s="223"/>
      <c r="T22" s="225"/>
      <c r="U22" s="224"/>
      <c r="V22" s="224"/>
      <c r="W22" s="223"/>
    </row>
    <row r="23" spans="1:23" s="217" customFormat="1" ht="15.75">
      <c r="A23" s="207">
        <v>17</v>
      </c>
      <c r="B23" s="202" t="str">
        <f>'Action Plan'!G85</f>
        <v>მე-3 კონტეინერში განთავსებული ნარჩენების დამუშავება (მულჩირება) (ქალაქის ტერიტორიის 10%-ზე)</v>
      </c>
      <c r="C23" s="218">
        <v>4</v>
      </c>
      <c r="D23" s="219"/>
      <c r="E23" s="220"/>
      <c r="F23" s="220"/>
      <c r="G23" s="221"/>
      <c r="H23" s="220"/>
      <c r="I23" s="222"/>
      <c r="J23" s="222"/>
      <c r="K23" s="223"/>
      <c r="L23" s="220"/>
      <c r="M23" s="222"/>
      <c r="N23" s="222"/>
      <c r="O23" s="223"/>
      <c r="P23" s="220"/>
      <c r="Q23" s="224"/>
      <c r="R23" s="224"/>
      <c r="S23" s="223"/>
      <c r="T23" s="225"/>
      <c r="U23" s="224"/>
      <c r="V23" s="224"/>
      <c r="W23" s="223"/>
    </row>
    <row r="24" spans="1:23" s="217" customFormat="1" ht="15.75">
      <c r="A24" s="208">
        <v>18</v>
      </c>
      <c r="B24" s="202" t="str">
        <f>'Action Plan'!G87</f>
        <v>მოცულობითი ნარჩენების სეპარირება</v>
      </c>
      <c r="C24" s="218">
        <v>3</v>
      </c>
      <c r="D24" s="219"/>
      <c r="E24" s="220"/>
      <c r="F24" s="220"/>
      <c r="G24" s="221"/>
      <c r="H24" s="220"/>
      <c r="I24" s="222"/>
      <c r="J24" s="222"/>
      <c r="K24" s="223"/>
      <c r="L24" s="220"/>
      <c r="M24" s="222"/>
      <c r="N24" s="222"/>
      <c r="O24" s="223"/>
      <c r="P24" s="220"/>
      <c r="Q24" s="224"/>
      <c r="R24" s="224"/>
      <c r="S24" s="223"/>
      <c r="T24" s="225"/>
      <c r="U24" s="224"/>
      <c r="V24" s="224"/>
      <c r="W24" s="223"/>
    </row>
    <row r="25" spans="1:23" s="217" customFormat="1" ht="19.5" customHeight="1">
      <c r="A25" s="208">
        <v>19</v>
      </c>
      <c r="B25" s="202" t="str">
        <f>'Action Plan'!G92</f>
        <v>ბაღის/პარკის ნარჩენების სეპარირება და დამუშავების გაუმჯობესებაში მხარდაჭერა (მულჩირება)</v>
      </c>
      <c r="C25" s="218">
        <v>5</v>
      </c>
      <c r="D25" s="219"/>
      <c r="E25" s="220"/>
      <c r="F25" s="220"/>
      <c r="G25" s="221"/>
      <c r="H25" s="220"/>
      <c r="I25" s="222"/>
      <c r="J25" s="222"/>
      <c r="K25" s="223"/>
      <c r="L25" s="220"/>
      <c r="M25" s="222"/>
      <c r="N25" s="222"/>
      <c r="O25" s="223"/>
      <c r="P25" s="220"/>
      <c r="Q25" s="224"/>
      <c r="R25" s="224"/>
      <c r="S25" s="223"/>
      <c r="T25" s="225"/>
      <c r="U25" s="224"/>
      <c r="V25" s="224"/>
      <c r="W25" s="223"/>
    </row>
    <row r="26" spans="1:23" s="217" customFormat="1" ht="17.45" customHeight="1">
      <c r="A26" s="208">
        <v>20</v>
      </c>
      <c r="B26" s="202" t="str">
        <f>'Action Plan'!G99</f>
        <v>მარშრუტის, ტრანსპორტირებისა და შეგროვების ოპტიმიზაციის მონიტორინგი</v>
      </c>
      <c r="C26" s="218">
        <v>2</v>
      </c>
      <c r="D26" s="219"/>
      <c r="E26" s="220"/>
      <c r="F26" s="220"/>
      <c r="G26" s="221"/>
      <c r="H26" s="220"/>
      <c r="I26" s="222"/>
      <c r="J26" s="222"/>
      <c r="K26" s="223"/>
      <c r="L26" s="220"/>
      <c r="M26" s="222"/>
      <c r="N26" s="222"/>
      <c r="O26" s="223"/>
      <c r="P26" s="220"/>
      <c r="Q26" s="224"/>
      <c r="R26" s="224"/>
      <c r="S26" s="223"/>
      <c r="T26" s="225"/>
      <c r="U26" s="224"/>
      <c r="V26" s="224"/>
      <c r="W26" s="223"/>
    </row>
    <row r="27" spans="1:23" s="217" customFormat="1" ht="30.6" customHeight="1">
      <c r="A27" s="207">
        <v>21</v>
      </c>
      <c r="B27" s="202" t="str">
        <f>'Action Plan'!G103</f>
        <v>მწარმოებლის გაფართოებულ ვალდებულებას დაქვემდებარებული ყველა ნაკადის (გარდა შეფუთვის ნარჩენებისა) სეპარირებული შეგროვების მონიტორინგი</v>
      </c>
      <c r="C27" s="218">
        <v>5</v>
      </c>
      <c r="D27" s="219"/>
      <c r="E27" s="220"/>
      <c r="F27" s="220"/>
      <c r="G27" s="221"/>
      <c r="H27" s="220"/>
      <c r="I27" s="222"/>
      <c r="J27" s="222"/>
      <c r="K27" s="223"/>
      <c r="L27" s="220"/>
      <c r="M27" s="222"/>
      <c r="N27" s="222"/>
      <c r="O27" s="223"/>
      <c r="P27" s="220"/>
      <c r="Q27" s="224"/>
      <c r="R27" s="224"/>
      <c r="S27" s="223"/>
      <c r="T27" s="225"/>
      <c r="U27" s="224"/>
      <c r="V27" s="224"/>
      <c r="W27" s="223"/>
    </row>
    <row r="28" spans="1:23" s="217" customFormat="1" ht="31.15" customHeight="1">
      <c r="A28" s="208">
        <v>22</v>
      </c>
      <c r="B28" s="202" t="str">
        <f>'Action Plan'!G108</f>
        <v>ნარჩენების კონტროლის და მონიტორინგის გაუმჯობესების მიზნით შესაბამისი პასუხისმგებელი უწყებების თანამშრომლების გადასამზადებელი პროგრამის მომზადება და გადამზადება/ტრენინგი</v>
      </c>
      <c r="C28" s="218">
        <v>5</v>
      </c>
      <c r="D28" s="219"/>
      <c r="E28" s="220"/>
      <c r="F28" s="220"/>
      <c r="G28" s="221"/>
      <c r="H28" s="220"/>
      <c r="I28" s="222"/>
      <c r="J28" s="222"/>
      <c r="K28" s="223"/>
      <c r="L28" s="220"/>
      <c r="M28" s="222"/>
      <c r="N28" s="222"/>
      <c r="O28" s="223"/>
      <c r="P28" s="220"/>
      <c r="Q28" s="224"/>
      <c r="R28" s="224"/>
      <c r="S28" s="223"/>
      <c r="T28" s="225"/>
      <c r="U28" s="224"/>
      <c r="V28" s="224"/>
      <c r="W28" s="223"/>
    </row>
    <row r="29" spans="1:23">
      <c r="A29" s="113"/>
      <c r="B29" s="111"/>
      <c r="C29" s="112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98"/>
    </row>
    <row r="30" spans="1:23">
      <c r="A30" s="378" t="s">
        <v>121</v>
      </c>
      <c r="B30" s="379"/>
      <c r="C30" s="380"/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0"/>
      <c r="T30" s="380"/>
      <c r="U30" s="380"/>
      <c r="V30" s="380"/>
      <c r="W30" s="380"/>
    </row>
    <row r="31" spans="1:23">
      <c r="A31" s="99"/>
      <c r="B31" s="100" t="s">
        <v>122</v>
      </c>
      <c r="C31" s="101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</row>
    <row r="32" spans="1:23">
      <c r="A32" s="99"/>
      <c r="B32" s="100"/>
      <c r="C32" s="101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</row>
    <row r="33" spans="1:23">
      <c r="A33" s="99"/>
      <c r="C33" s="101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</row>
    <row r="34" spans="1:23">
      <c r="A34" s="99"/>
      <c r="B34" s="100"/>
      <c r="C34" s="101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</row>
    <row r="35" spans="1:23">
      <c r="A35" s="114"/>
      <c r="B35" s="102"/>
      <c r="C35" s="103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</row>
    <row r="36" spans="1:23">
      <c r="A36" s="114"/>
      <c r="B36" s="102"/>
      <c r="C36" s="103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</row>
    <row r="37" spans="1:23">
      <c r="A37" s="114"/>
      <c r="B37" s="102"/>
      <c r="C37" s="103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</row>
  </sheetData>
  <mergeCells count="12">
    <mergeCell ref="A30:B30"/>
    <mergeCell ref="C30:W30"/>
    <mergeCell ref="D5:G5"/>
    <mergeCell ref="H5:K5"/>
    <mergeCell ref="L5:O5"/>
    <mergeCell ref="P5:S5"/>
    <mergeCell ref="T5:W5"/>
    <mergeCell ref="A2:X2"/>
    <mergeCell ref="Q1:W1"/>
    <mergeCell ref="A4:A6"/>
    <mergeCell ref="B4:B6"/>
    <mergeCell ref="D4:W4"/>
  </mergeCells>
  <pageMargins left="0.7" right="0.7" top="0.75" bottom="0.75" header="0.3" footer="0.3"/>
  <pageSetup paperSize="9" scale="49" orientation="landscape" r:id="rId1"/>
  <headerFooter>
    <oddHeader>&amp;R&amp;"Arial,Fett"&amp;22&amp;K00-032Draft Version</oddHeader>
    <oddFooter>&amp;LICP-ENVIROPLAN&amp;C&amp;D&amp;RPage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18</vt:i4>
      </vt:variant>
    </vt:vector>
  </HeadingPairs>
  <TitlesOfParts>
    <vt:vector size="21" baseType="lpstr">
      <vt:lpstr>Definitions</vt:lpstr>
      <vt:lpstr>Action Plan</vt:lpstr>
      <vt:lpstr>Gantt Chart</vt:lpstr>
      <vt:lpstr>'Action Plan'!Geo</vt:lpstr>
      <vt:lpstr>'Gantt Chart'!iohjiohp988i</vt:lpstr>
      <vt:lpstr>List_CBuilding</vt:lpstr>
      <vt:lpstr>List_Empty</vt:lpstr>
      <vt:lpstr>List_Financial</vt:lpstr>
      <vt:lpstr>List_Legal</vt:lpstr>
      <vt:lpstr>List_Monitoring</vt:lpstr>
      <vt:lpstr>List_Prevention</vt:lpstr>
      <vt:lpstr>List_Recycling</vt:lpstr>
      <vt:lpstr>List_Technical</vt:lpstr>
      <vt:lpstr>'Action Plan'!NDSKJHFLASOHA</vt:lpstr>
      <vt:lpstr>'Gantt Chart'!onoiüiojü</vt:lpstr>
      <vt:lpstr>'Action Plan'!Print_Area</vt:lpstr>
      <vt:lpstr>Definitions!Print_Area</vt:lpstr>
      <vt:lpstr>'Gantt Chart'!Print_Area</vt:lpstr>
      <vt:lpstr>'Action Plan'!Print_Titles</vt:lpstr>
      <vt:lpstr>'Action Plan'!sdadAF</vt:lpstr>
      <vt:lpstr>Definitions!vdxfADA</vt:lpstr>
    </vt:vector>
  </TitlesOfParts>
  <Company>icp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</dc:creator>
  <cp:lastModifiedBy>Tatia Tkhelidze</cp:lastModifiedBy>
  <cp:lastPrinted>2025-12-02T07:59:20Z</cp:lastPrinted>
  <dcterms:created xsi:type="dcterms:W3CDTF">2005-11-28T11:31:55Z</dcterms:created>
  <dcterms:modified xsi:type="dcterms:W3CDTF">2025-12-19T06:39:46Z</dcterms:modified>
</cp:coreProperties>
</file>