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01\File Share\For5\mza\მზა-2025\დადგენილება\"/>
    </mc:Choice>
  </mc:AlternateContent>
  <bookViews>
    <workbookView xWindow="0" yWindow="0" windowWidth="28800" windowHeight="12300" firstSheet="1" activeTab="1"/>
  </bookViews>
  <sheets>
    <sheet name="amindi prognozi" sheetId="6" state="hidden" r:id="rId1"/>
    <sheet name="დანართი 3" sheetId="8" r:id="rId2"/>
  </sheets>
  <definedNames>
    <definedName name="_xlnm._FilterDatabase" localSheetId="1" hidden="1">'დანართი 3'!$A$4:$K$23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3" i="6" l="1"/>
  <c r="N14" i="6" s="1"/>
  <c r="H18" i="6" l="1"/>
  <c r="N16" i="6"/>
  <c r="D21" i="6"/>
  <c r="E14" i="6"/>
  <c r="E21" i="6"/>
  <c r="E13" i="6"/>
  <c r="D14" i="6"/>
  <c r="N13" i="6"/>
  <c r="H21" i="6"/>
  <c r="D17" i="6"/>
  <c r="E18" i="6"/>
  <c r="H17" i="6"/>
  <c r="E16" i="6"/>
  <c r="F16" i="6" s="1"/>
  <c r="G16" i="6" s="1"/>
  <c r="E20" i="6"/>
  <c r="H20" i="6"/>
  <c r="N19" i="6"/>
  <c r="N15" i="6"/>
  <c r="N17" i="6"/>
  <c r="N18" i="6"/>
  <c r="H16" i="6"/>
  <c r="I16" i="6" s="1"/>
  <c r="J16" i="6" s="1"/>
  <c r="K16" i="6" s="1"/>
  <c r="L16" i="6" s="1"/>
  <c r="M16" i="6" s="1"/>
  <c r="D15" i="6"/>
  <c r="E15" i="6"/>
  <c r="D16" i="6"/>
  <c r="D19" i="6"/>
  <c r="N20" i="6"/>
  <c r="H14" i="6"/>
  <c r="H19" i="6"/>
  <c r="H15" i="6"/>
  <c r="E19" i="6"/>
  <c r="N21" i="6"/>
  <c r="D18" i="6"/>
  <c r="D20" i="6"/>
  <c r="E17" i="6"/>
  <c r="H13" i="6"/>
  <c r="O16" i="6" l="1"/>
  <c r="O17" i="6" s="1"/>
  <c r="I13" i="6"/>
  <c r="J13" i="6" s="1"/>
  <c r="K13" i="6" s="1"/>
  <c r="L13" i="6" s="1"/>
  <c r="M13" i="6" s="1"/>
</calcChain>
</file>

<file path=xl/comments1.xml><?xml version="1.0" encoding="utf-8"?>
<comments xmlns="http://schemas.openxmlformats.org/spreadsheetml/2006/main">
  <authors>
    <author>User</author>
    <author>Goga</author>
  </authors>
  <commentList>
    <comment ref="D13" authorId="0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diritadi</t>
        </r>
      </text>
    </comment>
    <comment ref="O17" authorId="1" shapeId="0">
      <text>
        <r>
          <rPr>
            <b/>
            <sz val="8"/>
            <color indexed="81"/>
            <rFont val="Tahoma"/>
            <family val="2"/>
          </rPr>
          <t>Goga:</t>
        </r>
        <r>
          <rPr>
            <sz val="8"/>
            <color indexed="81"/>
            <rFont val="Tahoma"/>
            <family val="2"/>
          </rPr>
          <t xml:space="preserve">
erti tve
</t>
        </r>
      </text>
    </comment>
  </commentList>
</comments>
</file>

<file path=xl/sharedStrings.xml><?xml version="1.0" encoding="utf-8"?>
<sst xmlns="http://schemas.openxmlformats.org/spreadsheetml/2006/main" count="109" uniqueCount="96">
  <si>
    <t>6 Tve</t>
  </si>
  <si>
    <t>weliwadi</t>
  </si>
  <si>
    <t>1.1</t>
  </si>
  <si>
    <t>meteorologiuri informacia</t>
  </si>
  <si>
    <t>1.2</t>
  </si>
  <si>
    <t>1.3</t>
  </si>
  <si>
    <t>1.4</t>
  </si>
  <si>
    <t>2.1</t>
  </si>
  <si>
    <t>2.2</t>
  </si>
  <si>
    <t>2.3</t>
  </si>
  <si>
    <t>2.4</t>
  </si>
  <si>
    <t>1 Tve</t>
  </si>
  <si>
    <t>#</t>
  </si>
  <si>
    <t>prognozis saxeebi</t>
  </si>
  <si>
    <t>preiskuranti</t>
  </si>
  <si>
    <t>erTi Tve</t>
  </si>
  <si>
    <t>erTi kvartali</t>
  </si>
  <si>
    <t>erTi weli</t>
  </si>
  <si>
    <t>1.</t>
  </si>
  <si>
    <t>dRe-Ramuri punqti</t>
  </si>
  <si>
    <t>aRmosavleT an dasavleT saqarTvelo, fizikur-geografiuli regioni</t>
  </si>
  <si>
    <t>mTeli saqarTvelos teritoriaze</t>
  </si>
  <si>
    <t>erTi Tvis: dasavleT saqarTvelo</t>
  </si>
  <si>
    <t>erTi Tvis: mTeli saqarTvelos teritoriaze</t>
  </si>
  <si>
    <t>lari</t>
  </si>
  <si>
    <t>vamtkiceb</t>
  </si>
  <si>
    <t>SeTanxmebulia</t>
  </si>
  <si>
    <t>hidrologiuri informacia</t>
  </si>
  <si>
    <t>Tvis</t>
  </si>
  <si>
    <t>kvartaluri</t>
  </si>
  <si>
    <t>gazafxulis wyaldidobis</t>
  </si>
  <si>
    <t>"___" _________ 2008 weli</t>
  </si>
  <si>
    <t>meteorologiuri da hidrologiuri prognozis miwodebis preiskuranti</t>
  </si>
  <si>
    <t>preiskuranti larebSi</t>
  </si>
  <si>
    <t>3 Tve</t>
  </si>
  <si>
    <t>mdinaris 1 kveTaSi</t>
  </si>
  <si>
    <t>moklevadiani (1-10 dRe)</t>
  </si>
  <si>
    <t>dasavleT (aRmosavleT saqarTvelo)</t>
  </si>
  <si>
    <t>saqarTvelo</t>
  </si>
  <si>
    <t>ssip  monitoringisa  da  prognozirebis</t>
  </si>
  <si>
    <t>centris ufrosi              S. javaxaZe</t>
  </si>
  <si>
    <t>i. RvalaZe</t>
  </si>
  <si>
    <t xml:space="preserve">  "___" _________ 2008 weli</t>
  </si>
  <si>
    <t xml:space="preserve">saqarTvelos  garemos  dacvisa  da </t>
  </si>
  <si>
    <t>bunebrivi  resursebis  ministri</t>
  </si>
  <si>
    <t xml:space="preserve">saSualo vadiani (2-5 dRe) </t>
  </si>
  <si>
    <t>9 Tve</t>
  </si>
  <si>
    <t>4 Tve</t>
  </si>
  <si>
    <t>5 Tve</t>
  </si>
  <si>
    <t>10 Tve</t>
  </si>
  <si>
    <t>11 Tve</t>
  </si>
  <si>
    <t>7 Tve</t>
  </si>
  <si>
    <t>8 Tve</t>
  </si>
  <si>
    <t>2 Tvis prognozi</t>
  </si>
  <si>
    <t>ჰიდროლოგია</t>
  </si>
  <si>
    <t>სიდიდეებისა და მათი მახასიათებლების ჩამონათვალი</t>
  </si>
  <si>
    <t>1</t>
  </si>
  <si>
    <t>№</t>
  </si>
  <si>
    <t>ფასდაკლება:</t>
  </si>
  <si>
    <t>მეტეოროლოგია/აქტინომეტრია</t>
  </si>
  <si>
    <t xml:space="preserve">20-ზე მეტი </t>
  </si>
  <si>
    <t>3 თვემდე*</t>
  </si>
  <si>
    <t>6 თვემდე*</t>
  </si>
  <si>
    <t>9 თვემდე*</t>
  </si>
  <si>
    <t>12 თვემდე*</t>
  </si>
  <si>
    <t>5 წლამდე*</t>
  </si>
  <si>
    <t>სახიფათო ჰიდრომეტეოროლოგიური მოვლენები (წყალდიდობა, წყალმოვარდნა, შტორმი, სეტყვა, თოვლის ზვავი და სხვ.)</t>
  </si>
  <si>
    <r>
      <rPr>
        <b/>
        <sz val="10"/>
        <rFont val="Sylfaen"/>
        <family val="1"/>
      </rPr>
      <t>მეტეოროლოგიური ელემენტები</t>
    </r>
    <r>
      <rPr>
        <sz val="10"/>
        <rFont val="Sylfaen"/>
        <family val="1"/>
      </rPr>
      <t>: 1. ჰაერის ტემპერატურა; 2. ნიადაგის ზედაპირის ტემპერატურა; 3. ნიადაგის ტემპერატურა სხვადასხვა სიღრმეებზე; 4. ატმოსფერული ნალექების (წვიმა/თოვლი) რაოდენობა; 5. ჰაერის ფარდობითი ტენიანობა, 6. ნამის წერტილის ტემპერატურა; 7. წყლის ორთქლის პარციალური წნევა; 8. გაჯერების დეფიციტი; 9. ქარი სიჩქარე; 10. ქარის მიმართულება; 11 ატმოსფერული წნევის სიდიდე (სადგურის დონეზე, ზღვის დონეზე ან უახლოეს სტანდარტულ სიმაღლეზე, ტენდენცია)</t>
    </r>
  </si>
  <si>
    <t>ერთი მეტეოროლოგიური მონაცემი გაანგარიშებული დაკვირვების ვადებიდან მეტეოროლოგიური მოვლენის ხანგრძლივობა/ინტენსივობა</t>
  </si>
  <si>
    <t>ერთი მეტეოროლოგიური მონაცემი ამორჩეული დაკვირვების ვადებიდან/დღე-ღამეში ერთი დაკვირვება, ატმოსფერული მოვლენის/ამინდის პირობების დადასტურება</t>
  </si>
  <si>
    <t>ერთი ჰიდროლოგიური ელემენტი დაკვირვების ვადაზე (ავტომატური გაზომვები, დაკვირვების 24 ვადაზე)</t>
  </si>
  <si>
    <t>ერთი ჰიდროლოგიური ელემენტი დაკვირვების ვადაზე (არაავტომატური გაზომვები, დაკვირვების 2-3 ვადაზე)</t>
  </si>
  <si>
    <t>ერთი ჰიდროლოგიური მონაცემი გაანგარიშებული დაკვირვების ვადებიდან</t>
  </si>
  <si>
    <t>ერთი ჰიდროლოგიური მონაცემი ამორჩეული დაკვირვების ვადებიდან/დღე-ღამეში ერთი დაკვირვება</t>
  </si>
  <si>
    <t xml:space="preserve">2-3 ელემენტი/პუნქტი _ 10% </t>
  </si>
  <si>
    <t>4-5 ელემენტი/პუნქტი _20%</t>
  </si>
  <si>
    <t>6-9 ელემენტი/პუნქტი _ 30%</t>
  </si>
  <si>
    <t>10-ზე მეტი ელემენტი/პუნქტი _ 50%</t>
  </si>
  <si>
    <t>ერთი მეტეოროლოგიური ელემენტი დაკვირვების ვადაზე (ავტომატური გაზომვები, დაკვირვების 24 ვადაზე)</t>
  </si>
  <si>
    <t>ერთი მეტეოროლოგიური/აქტინომეტრიული ელემენტი, დაკვირვების ვადებზე (არაავტომატური გაზომვები, მაქსიმუმ 8 დაკვირვება)</t>
  </si>
  <si>
    <t xml:space="preserve">ელემენტების და პუნქტების რაოდენობის მიხედვით:                      </t>
  </si>
  <si>
    <r>
      <rPr>
        <b/>
        <sz val="10"/>
        <rFont val="Sylfaen"/>
        <family val="1"/>
      </rPr>
      <t>მეტეოროლოგიური ელემენტები</t>
    </r>
    <r>
      <rPr>
        <sz val="10"/>
        <rFont val="Sylfaen"/>
        <family val="1"/>
      </rPr>
      <t xml:space="preserve">: 1. ჰაერის ტემპერატურა; 2. ნიადაგის ზედაპირის ტემპერატურა; 3. ნიადაგის ტემპერატურა სხვადასხვა სიღრმეებზე; 4. ღრუბლიანობა (ქვედა და ზედა იარუსის ღრუბლების რაოდენობა); 5. აქტინომეტრიული ელემენტები 6. მზის რადიაცია ა) პირდაპირი, ბ) გაბნეული, გ) ჯამური, დ) არეკვლილი; 7. რადიაციული ბალანსი; 8. ალბედო, 9. გამჭვირვალობის კოეფიციენტი: 10. ატმოსფერული ნალექების (წვიმა/თოვლი) რაოდენობა; 11 ჰაერის ფარდობითი ტენიანობა; 12. წყლის ორთქლის პარციალური წნევა; 13.  ნაჯერობის დეფიციტი; 14.  ნამის წერტილის ტემპერატურა; 12. ქარის სიჩქარე, 13 ქარის მიმართულება; 14. ატმოსფერული წნევა (სადგურის დონეზე, ზღვის დონეზე, ან უახლოეს სტანდარტულ სიმაღლეზე); 15. ჰორიზონტალური ხილვადობა; 16. მზის ნათების ხანგრლივობა; 17. ატმოსფერული მოვლენის ხანგრძლივობა/ინტენსივობა </t>
    </r>
    <r>
      <rPr>
        <b/>
        <sz val="9"/>
        <rFont val="Sylfaen"/>
        <family val="1"/>
      </rPr>
      <t/>
    </r>
  </si>
  <si>
    <t>1. ჰაერის საშუალო ტემპერატურა; 2. ნიადაგის ზედაპირის საშუალო ტემპერატურა; 3. ნიადაგის საშუალო ტემპერატურა სხვადასხვა სიღრმეებზე; 4 ატმოსფერული ნალექების ჯამური რაოდენობა; 5 ქვედა და ზედა იარუსის ღრუბლების საშუალო რაოდენობა; 6. ჰაერის საშუალო ფარდობითი ტენიანობა; 7. წყლის ორთქლის საშუალო პარციალური წნევა; 8. ნაჯერობის საშუალო დეფიციტი; 9. ნამის წერტილის საშუალო ტემპერატურა; 9. ქარის საშუალო სიჩქარე; 10. საშუალო ატმოსფერული წნევა (სადგურის დონეზე, ზღვის დონეზე, ან უახლოეს სტანდარტულ სიმაღლეზე)</t>
  </si>
  <si>
    <t>1.ჰაერის მაქსიმალური ტემპერატურა; 2. ჰაერის მინიმალური ტემპერატურა; 3. ნიადაგის ზედაპირის მაქსიმალური ტემპერატურა; 4. ნიადაგის ზედაპირის მინიმალური ტემპერატურა; 5. ნიადაგის მაქსიმალური ტემპერატურა სხვადასხვა სიღრმეებზე; 6. ნიადაგის მინიმალური ტემპერატურა სხვადასხვა სიღრმეებზე; 7. ჰაერის მაქსიმალური ფარდობითი ტენიანობა; 8. ჰაერის მინიმალური ფარდობითი ტენიანობა; 9. წყლის ორთქლის მაქსიმალური პარციალური წნევა; 10.  წყლის ორთქლის მინიმალური პარციალური წნევა; 11. ნაჯერობის მაქსიმალური დეფიციტი; 12. ნაჯერობის მინიმალური დეფიციტი; 13 ნამის წერტილის მაქსიმალური ტემპერატურა;  ნამის წერტილის მინიმალური ტემპერატურა; 14. თოვლის საფარის მაქსიმალური სიმაღლე; 15. გარემოს თოვლით დაფარულობის ხარისხი; 16. ქარის მაქსიმალური სიჩქარე; 17. ქარის მაქსიმალური სიჩქარის შესაბამისი მიმართულება; 18. შემოყინულობის ტიპი სადენზე; 19. შემოყინულობის ფენის ზომები; 20. შემოყინულობის მასა; 21. ატმოსფერული ნალექები (წვიმა, თოვლი); 22. ატმოსფერული ნალექების რაოდენობა (გრადაციების მიხედვით); 23.  ქარის სიჩქარე გრადაციების მიხედვით; 24. მოწმენდილ დღეთა რაოდენობა, ღრუბლებით დაფარულობის მიხედვით; 25. მოღრუბლულ დღეთა რაოდენობა, ღრუბლებით დაფარულობის მიხედვით; 26. ნახევრად-მოწმენდილი ცის თაღის მდგომარეობა, ღრუბლებით დაფარულობის მიხედვით;  27. ჰაერის ტემპერატურა გრადაციების მიხედვით; 28. ჰაერის ტენიანობა გრადაციების მიხედვით.</t>
  </si>
  <si>
    <r>
      <rPr>
        <b/>
        <sz val="10"/>
        <rFont val="Sylfaen"/>
        <family val="1"/>
      </rPr>
      <t>ჰიდროლოგიური ელემენტები</t>
    </r>
    <r>
      <rPr>
        <sz val="10"/>
        <rFont val="Sylfaen"/>
        <family val="1"/>
      </rPr>
      <t>: 1. მდინარის წყლის დონე; 2. ტბის წყლის დონე; 3. წყალსაცავების წყლის დონე; 4. ზღვის წყლის დონე; 5. მდინარის წყლის ტემპერატურა; 6. ტბის წყლის ტემპერატურა; 7. წყალსაცავების წყლის ტემპერატურა; 8. ჰორიზონტალური ხილვადობა ზღვაზე; 9. ზღვის ღელვის/ტალღის სიმაღლე.</t>
    </r>
  </si>
  <si>
    <r>
      <rPr>
        <b/>
        <sz val="10"/>
        <rFont val="Sylfaen"/>
        <family val="1"/>
      </rPr>
      <t>ჰიდროლოგიური ელემენტები (დაკვირვების 24 ვადაზე)</t>
    </r>
    <r>
      <rPr>
        <sz val="10"/>
        <rFont val="Sylfaen"/>
        <family val="1"/>
      </rPr>
      <t>: 1. მდინარის წყლის დონე; 2. მდინარის წყლის ტემპერატურა</t>
    </r>
  </si>
  <si>
    <t>1. მდინარის წყლის საშუალო დონე; 2. ტბის წყლის საშუალო დონე; 3. წყალსაცავების წყლის საშუალო დონე; 4. ზღვის წყლის საშუალო დონე; 5. მდინარის წყლის საშუალო ტემპერატურა; 6. ტბის წყლის საშუალო ტემპერატურა; 7. წყალსაცავების წყლის საშუალო ტემპერატურა; 8. ზღვის ღელვის/ტალღის საშუალო სიმაღლე; 9. მდინარის წყლის ხარჯი (გამოთვლილი წყლის დონის მიხედვით).</t>
  </si>
  <si>
    <t>1. მდინარის წყლის  მაქსიმალური დონე; 2. მდინარის წყლის მინიმალური დონე; 3. ზღვის წყლის მაქსიმალური დონე; 4. ზღვის წყლის მინიმალური დონე; 5. ზღვის ღელვის/ტალღის მაქსიმალური სიმაღლე;  6. ზღვის ღელვის/ტალღის მინიმალური სიმაღლე; 7. შტორმიანი დღეები ზღვაზე</t>
  </si>
  <si>
    <t xml:space="preserve">1 დღის საფასური თვეების რაოდენობის მიხედვით </t>
  </si>
  <si>
    <t xml:space="preserve">საფასური წლების რაოდენობის მიხედვით </t>
  </si>
  <si>
    <t xml:space="preserve">1 დაკვირვების ვადის საფასური </t>
  </si>
  <si>
    <t>დანართი N3</t>
  </si>
  <si>
    <r>
      <t xml:space="preserve">                 *  "თვემდე" და "წლამდე" მონაცემებში ითვლება ის თვე და წელი სრულად.
შენიშვნა: 1. ამ დანართით გათვალისწინებული  ინფორმაციის მომზადების სტანდარტული ვადა შეადგენს 5 სამუშაო დღეს,  </t>
    </r>
    <r>
      <rPr>
        <sz val="10"/>
        <color rgb="FFFF0000"/>
        <rFont val="Sylfaen"/>
        <family val="1"/>
      </rPr>
      <t xml:space="preserve">                                                                                                            </t>
    </r>
    <r>
      <rPr>
        <sz val="10"/>
        <rFont val="Sylfaen"/>
        <family val="1"/>
      </rPr>
      <t xml:space="preserve">
შენიშვნა: 2. დაჩქარებული მომსახურების შემთხვევაში საფასური განისაზღვრება შემდეგნაირად:
                          განცხადებისა და გადახდის ქვითრის წარმოდგენიდან 1 სამუშაო დღეში - ორმაგი ოდენობით;                                             
                          განცხადებისა და გადახდის ქვითრის წარმოდგენიდან მე-3 სამუშაო დღეს - ერთნახევარი           
                          ოდენობით. 
შენიშვნა: 3.  მე-3 პუნქტით განსაზღვრული ინფორმაცია, დაჩქარებული სერვისით მომსახურებას არ ითვალისწინებს.
შენიშვნა: 4.  ცნობის მინიმალური საფასური შეადგენს 10 ლარს.                                                                                                                                                                                                    შენიშვნა: 5.  ცნობის მაქსიმალური საფასური 1 დაკვირვების პუნქტისთვის შეადგენს 30,000 ლარს. </t>
    </r>
  </si>
  <si>
    <t>10 წლამდე*</t>
  </si>
  <si>
    <t>20 წლამდე*</t>
  </si>
  <si>
    <t xml:space="preserve">ჰიდრომეტეოროლოგიური დაკვირვების პირველადი მონაცემების საფასური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</si>
</sst>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0.0"/>
    <numFmt numFmtId="166" formatCode="_-* #,##0.00\ [$₾-437]_-;\-* #,##0.00\ [$₾-437]_-;_-* &quot;-&quot;??\ [$₾-437]_-;_-@_-"/>
    <numFmt numFmtId="167" formatCode="_-* #,##0\ [$₾-437]_-;\-* #,##0\ [$₾-437]_-;_-* &quot;-&quot;??\ [$₾-437]_-;_-@_-"/>
  </numFmts>
  <fonts count="23" x14ac:knownFonts="1">
    <font>
      <sz val="10"/>
      <name val="Arial"/>
    </font>
    <font>
      <b/>
      <sz val="10"/>
      <name val="AcadNusx"/>
    </font>
    <font>
      <sz val="8"/>
      <name val="Arial"/>
      <family val="2"/>
    </font>
    <font>
      <sz val="10"/>
      <name val="AcadNusx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name val="AcadNusx"/>
    </font>
    <font>
      <sz val="11"/>
      <name val="AcadNusx"/>
    </font>
    <font>
      <i/>
      <sz val="10"/>
      <name val="AcadNusx"/>
    </font>
    <font>
      <sz val="10"/>
      <color indexed="10"/>
      <name val="Arial"/>
      <family val="2"/>
    </font>
    <font>
      <sz val="10"/>
      <color indexed="9"/>
      <name val="AcadNusx"/>
    </font>
    <font>
      <sz val="10"/>
      <color indexed="8"/>
      <name val="AcadNusx"/>
    </font>
    <font>
      <sz val="10"/>
      <color indexed="30"/>
      <name val="AcadNusx"/>
    </font>
    <font>
      <sz val="11"/>
      <color indexed="30"/>
      <name val="AcadNusx"/>
    </font>
    <font>
      <sz val="10"/>
      <name val="Sylfaen"/>
      <family val="1"/>
    </font>
    <font>
      <b/>
      <sz val="10"/>
      <name val="Sylfaen"/>
      <family val="1"/>
    </font>
    <font>
      <b/>
      <sz val="9"/>
      <name val="Sylfaen"/>
      <family val="1"/>
    </font>
    <font>
      <sz val="10"/>
      <name val="Arial"/>
      <family val="2"/>
    </font>
    <font>
      <sz val="10"/>
      <color rgb="FFFF0000"/>
      <name val="Sylfaen"/>
      <family val="1"/>
    </font>
    <font>
      <b/>
      <i/>
      <sz val="10"/>
      <name val="Sylfaen"/>
      <family val="1"/>
    </font>
    <font>
      <sz val="10"/>
      <color theme="1"/>
      <name val="Sylfaen"/>
      <family val="1"/>
    </font>
    <font>
      <sz val="11"/>
      <name val="Sylfaen"/>
      <family val="1"/>
    </font>
    <font>
      <b/>
      <sz val="10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7" fillId="0" borderId="0" applyFont="0" applyFill="0" applyBorder="0" applyAlignment="0" applyProtection="0"/>
  </cellStyleXfs>
  <cellXfs count="134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9" fillId="0" borderId="0" xfId="0" applyFont="1"/>
    <xf numFmtId="0" fontId="8" fillId="0" borderId="0" xfId="0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vertical="center"/>
    </xf>
    <xf numFmtId="0" fontId="11" fillId="0" borderId="0" xfId="0" applyFont="1" applyAlignment="1"/>
    <xf numFmtId="2" fontId="10" fillId="0" borderId="0" xfId="0" applyNumberFormat="1" applyFont="1"/>
    <xf numFmtId="0" fontId="10" fillId="0" borderId="0" xfId="0" applyFont="1"/>
    <xf numFmtId="165" fontId="7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5" fontId="7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165" fontId="3" fillId="0" borderId="0" xfId="0" applyNumberFormat="1" applyFont="1"/>
    <xf numFmtId="0" fontId="1" fillId="0" borderId="0" xfId="0" applyFont="1"/>
    <xf numFmtId="2" fontId="7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7" xfId="0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/>
    </xf>
    <xf numFmtId="2" fontId="13" fillId="0" borderId="1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2" fillId="0" borderId="0" xfId="0" applyFont="1"/>
    <xf numFmtId="0" fontId="12" fillId="0" borderId="10" xfId="0" applyFont="1" applyBorder="1" applyAlignment="1">
      <alignment horizontal="center" vertical="center" wrapText="1"/>
    </xf>
    <xf numFmtId="165" fontId="13" fillId="0" borderId="11" xfId="0" applyNumberFormat="1" applyFont="1" applyBorder="1" applyAlignment="1">
      <alignment horizontal="center" vertical="center"/>
    </xf>
    <xf numFmtId="2" fontId="13" fillId="0" borderId="11" xfId="0" applyNumberFormat="1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2" fontId="3" fillId="0" borderId="0" xfId="0" applyNumberFormat="1" applyFont="1"/>
    <xf numFmtId="165" fontId="1" fillId="0" borderId="0" xfId="0" applyNumberFormat="1" applyFont="1"/>
    <xf numFmtId="0" fontId="14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11" xfId="0" applyFont="1" applyFill="1" applyBorder="1" applyAlignment="1">
      <alignment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0" fontId="14" fillId="0" borderId="0" xfId="0" applyFont="1" applyFill="1" applyAlignment="1">
      <alignment wrapText="1"/>
    </xf>
    <xf numFmtId="0" fontId="15" fillId="0" borderId="0" xfId="0" applyFont="1" applyFill="1"/>
    <xf numFmtId="0" fontId="14" fillId="0" borderId="0" xfId="0" applyFont="1" applyFill="1"/>
    <xf numFmtId="49" fontId="14" fillId="0" borderId="0" xfId="0" applyNumberFormat="1" applyFont="1" applyFill="1"/>
    <xf numFmtId="165" fontId="14" fillId="0" borderId="0" xfId="0" applyNumberFormat="1" applyFont="1" applyFill="1"/>
    <xf numFmtId="49" fontId="14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8" fillId="0" borderId="0" xfId="0" applyFont="1" applyAlignment="1">
      <alignment wrapText="1"/>
    </xf>
    <xf numFmtId="0" fontId="15" fillId="0" borderId="0" xfId="0" applyFont="1"/>
    <xf numFmtId="0" fontId="14" fillId="0" borderId="0" xfId="0" applyFont="1" applyAlignment="1">
      <alignment wrapText="1"/>
    </xf>
    <xf numFmtId="0" fontId="19" fillId="0" borderId="0" xfId="0" applyFont="1" applyFill="1" applyAlignment="1">
      <alignment vertical="center"/>
    </xf>
    <xf numFmtId="0" fontId="14" fillId="0" borderId="11" xfId="0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9" fontId="20" fillId="2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 wrapText="1"/>
    </xf>
    <xf numFmtId="0" fontId="14" fillId="0" borderId="0" xfId="0" applyFont="1" applyFill="1" applyAlignment="1">
      <alignment vertical="center" wrapText="1"/>
    </xf>
    <xf numFmtId="0" fontId="14" fillId="0" borderId="30" xfId="0" applyFont="1" applyBorder="1" applyAlignment="1">
      <alignment horizontal="left" vertical="center" wrapText="1"/>
    </xf>
    <xf numFmtId="0" fontId="14" fillId="0" borderId="1" xfId="0" applyFont="1" applyBorder="1" applyAlignment="1">
      <alignment vertical="center" wrapText="1"/>
    </xf>
    <xf numFmtId="166" fontId="21" fillId="0" borderId="1" xfId="0" applyNumberFormat="1" applyFont="1" applyFill="1" applyBorder="1" applyAlignment="1">
      <alignment horizontal="center" vertical="center"/>
    </xf>
    <xf numFmtId="167" fontId="21" fillId="0" borderId="1" xfId="0" applyNumberFormat="1" applyFont="1" applyFill="1" applyBorder="1" applyAlignment="1">
      <alignment horizontal="center" vertical="center"/>
    </xf>
    <xf numFmtId="167" fontId="21" fillId="0" borderId="1" xfId="1" applyNumberFormat="1" applyFont="1" applyFill="1" applyBorder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49" fontId="22" fillId="0" borderId="1" xfId="0" applyNumberFormat="1" applyFont="1" applyBorder="1" applyAlignment="1">
      <alignment horizontal="center" vertical="center"/>
    </xf>
    <xf numFmtId="49" fontId="20" fillId="0" borderId="1" xfId="0" applyNumberFormat="1" applyFont="1" applyBorder="1" applyAlignment="1">
      <alignment horizontal="center" vertical="center"/>
    </xf>
    <xf numFmtId="49" fontId="20" fillId="0" borderId="30" xfId="0" applyNumberFormat="1" applyFont="1" applyBorder="1" applyAlignment="1">
      <alignment horizontal="center" vertical="center"/>
    </xf>
    <xf numFmtId="49" fontId="20" fillId="0" borderId="1" xfId="0" applyNumberFormat="1" applyFont="1" applyBorder="1" applyAlignment="1">
      <alignment horizontal="right" vertical="center"/>
    </xf>
    <xf numFmtId="49" fontId="14" fillId="0" borderId="1" xfId="0" applyNumberFormat="1" applyFont="1" applyBorder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15" fillId="0" borderId="11" xfId="0" applyFont="1" applyFill="1" applyBorder="1" applyAlignment="1">
      <alignment horizontal="center" vertical="center" wrapText="1"/>
    </xf>
    <xf numFmtId="0" fontId="15" fillId="0" borderId="31" xfId="0" applyFont="1" applyFill="1" applyBorder="1" applyAlignment="1">
      <alignment horizontal="center" vertical="center" wrapText="1"/>
    </xf>
    <xf numFmtId="0" fontId="15" fillId="0" borderId="32" xfId="0" applyFont="1" applyFill="1" applyBorder="1" applyAlignment="1">
      <alignment horizontal="center" vertical="center" wrapText="1"/>
    </xf>
    <xf numFmtId="0" fontId="15" fillId="0" borderId="30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49" fontId="15" fillId="0" borderId="25" xfId="0" applyNumberFormat="1" applyFont="1" applyFill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167" fontId="14" fillId="0" borderId="1" xfId="0" applyNumberFormat="1" applyFont="1" applyFill="1" applyBorder="1" applyAlignment="1">
      <alignment horizontal="center" vertical="center"/>
    </xf>
    <xf numFmtId="49" fontId="15" fillId="0" borderId="11" xfId="0" applyNumberFormat="1" applyFont="1" applyFill="1" applyBorder="1" applyAlignment="1">
      <alignment horizontal="center" vertical="center" wrapText="1"/>
    </xf>
    <xf numFmtId="49" fontId="15" fillId="0" borderId="31" xfId="0" applyNumberFormat="1" applyFont="1" applyFill="1" applyBorder="1" applyAlignment="1">
      <alignment horizontal="center" vertical="center" wrapText="1"/>
    </xf>
    <xf numFmtId="49" fontId="15" fillId="0" borderId="32" xfId="0" applyNumberFormat="1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left" vertical="center" wrapText="1"/>
    </xf>
    <xf numFmtId="0" fontId="15" fillId="0" borderId="31" xfId="0" applyFont="1" applyFill="1" applyBorder="1" applyAlignment="1">
      <alignment horizontal="left" vertical="center" wrapText="1"/>
    </xf>
    <xf numFmtId="0" fontId="15" fillId="0" borderId="32" xfId="0" applyFont="1" applyFill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39"/>
  <sheetViews>
    <sheetView topLeftCell="A6" workbookViewId="0">
      <selection activeCell="T18" sqref="T18"/>
    </sheetView>
  </sheetViews>
  <sheetFormatPr defaultColWidth="9.140625" defaultRowHeight="13.5" x14ac:dyDescent="0.25"/>
  <cols>
    <col min="1" max="1" width="6.5703125" style="1" customWidth="1"/>
    <col min="2" max="2" width="5.28515625" style="9" customWidth="1"/>
    <col min="3" max="3" width="36.42578125" style="1" customWidth="1"/>
    <col min="4" max="4" width="12.7109375" style="1" customWidth="1"/>
    <col min="5" max="5" width="13" style="1" customWidth="1"/>
    <col min="6" max="6" width="8.7109375" style="43" hidden="1" customWidth="1"/>
    <col min="7" max="7" width="8.7109375" style="43" customWidth="1"/>
    <col min="8" max="8" width="13.42578125" style="1" customWidth="1"/>
    <col min="9" max="13" width="8.7109375" style="43" hidden="1" customWidth="1"/>
    <col min="14" max="14" width="14.28515625" style="1" customWidth="1"/>
    <col min="15" max="16" width="7.42578125" style="1" customWidth="1"/>
    <col min="17" max="16384" width="9.140625" style="1"/>
  </cols>
  <sheetData>
    <row r="1" spans="1:19" hidden="1" x14ac:dyDescent="0.25">
      <c r="A1" s="103" t="s">
        <v>25</v>
      </c>
      <c r="B1" s="103"/>
      <c r="C1" s="103"/>
      <c r="D1" s="11"/>
      <c r="E1" s="103" t="s">
        <v>26</v>
      </c>
      <c r="F1" s="103"/>
      <c r="G1" s="103"/>
      <c r="H1" s="103"/>
      <c r="I1" s="103"/>
      <c r="J1" s="103"/>
      <c r="K1" s="103"/>
      <c r="L1" s="103"/>
      <c r="M1" s="103"/>
      <c r="N1" s="103"/>
      <c r="O1" s="12"/>
    </row>
    <row r="2" spans="1:19" customFormat="1" ht="22.5" hidden="1" customHeight="1" x14ac:dyDescent="0.25">
      <c r="A2" s="105" t="s">
        <v>39</v>
      </c>
      <c r="B2" s="105"/>
      <c r="C2" s="105"/>
      <c r="D2" s="11"/>
      <c r="E2" s="103" t="s">
        <v>43</v>
      </c>
      <c r="F2" s="103"/>
      <c r="G2" s="103"/>
      <c r="H2" s="103"/>
      <c r="I2" s="103"/>
      <c r="J2" s="103"/>
      <c r="K2" s="103"/>
      <c r="L2" s="103"/>
      <c r="M2" s="103"/>
      <c r="N2" s="103"/>
      <c r="O2" s="12"/>
      <c r="P2" s="1"/>
      <c r="Q2" s="1"/>
      <c r="R2" s="1"/>
      <c r="S2" s="1"/>
    </row>
    <row r="3" spans="1:19" customFormat="1" ht="19.5" hidden="1" customHeight="1" x14ac:dyDescent="0.25">
      <c r="A3" s="105" t="s">
        <v>40</v>
      </c>
      <c r="B3" s="105"/>
      <c r="C3" s="105"/>
      <c r="D3" s="11"/>
      <c r="E3" s="103" t="s">
        <v>44</v>
      </c>
      <c r="F3" s="103"/>
      <c r="G3" s="103"/>
      <c r="H3" s="103"/>
      <c r="I3" s="103"/>
      <c r="J3" s="103"/>
      <c r="K3" s="103"/>
      <c r="L3" s="103"/>
      <c r="M3" s="103"/>
      <c r="N3" s="103"/>
      <c r="O3" s="12"/>
      <c r="P3" s="1"/>
      <c r="Q3" s="1"/>
      <c r="R3" s="1"/>
      <c r="S3" s="1"/>
    </row>
    <row r="4" spans="1:19" customFormat="1" ht="18" hidden="1" customHeight="1" x14ac:dyDescent="0.25">
      <c r="A4" s="104"/>
      <c r="B4" s="104"/>
      <c r="C4" s="104"/>
      <c r="D4" s="11"/>
      <c r="E4" s="110" t="s">
        <v>41</v>
      </c>
      <c r="F4" s="110"/>
      <c r="G4" s="110"/>
      <c r="H4" s="110"/>
      <c r="I4" s="110"/>
      <c r="J4" s="110"/>
      <c r="K4" s="110"/>
      <c r="L4" s="110"/>
      <c r="M4" s="110"/>
      <c r="N4" s="110"/>
      <c r="O4" s="12"/>
      <c r="P4" s="1"/>
      <c r="Q4" s="1"/>
      <c r="R4" s="1"/>
      <c r="S4" s="1"/>
    </row>
    <row r="5" spans="1:19" customFormat="1" ht="18.75" hidden="1" customHeight="1" x14ac:dyDescent="0.25">
      <c r="A5" s="109" t="s">
        <v>31</v>
      </c>
      <c r="B5" s="109"/>
      <c r="C5" s="109"/>
      <c r="D5" s="13"/>
      <c r="E5" s="111" t="s">
        <v>42</v>
      </c>
      <c r="F5" s="111"/>
      <c r="G5" s="111"/>
      <c r="H5" s="111"/>
      <c r="I5" s="111"/>
      <c r="J5" s="111"/>
      <c r="K5" s="111"/>
      <c r="L5" s="111"/>
      <c r="M5" s="111"/>
      <c r="N5" s="111"/>
      <c r="O5" s="13"/>
      <c r="P5" s="1"/>
      <c r="Q5" s="1"/>
      <c r="R5" s="1"/>
      <c r="S5" s="1"/>
    </row>
    <row r="6" spans="1:19" customFormat="1" ht="15" customHeight="1" x14ac:dyDescent="0.25">
      <c r="B6" s="4"/>
      <c r="C6" s="4"/>
      <c r="D6" s="1"/>
      <c r="E6" s="8"/>
      <c r="F6" s="34"/>
      <c r="G6" s="34"/>
      <c r="H6" s="8"/>
      <c r="I6" s="34"/>
      <c r="J6" s="34"/>
      <c r="K6" s="34"/>
      <c r="L6" s="34"/>
      <c r="M6" s="34"/>
      <c r="N6" s="8"/>
      <c r="O6" s="6"/>
    </row>
    <row r="7" spans="1:19" ht="22.5" customHeight="1" x14ac:dyDescent="0.3">
      <c r="B7" s="115" t="s">
        <v>32</v>
      </c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</row>
    <row r="8" spans="1:19" ht="14.25" customHeight="1" x14ac:dyDescent="0.25"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  <c r="N8" s="116"/>
    </row>
    <row r="9" spans="1:19" ht="14.25" thickBot="1" x14ac:dyDescent="0.3">
      <c r="B9" s="5"/>
      <c r="C9" s="5"/>
      <c r="D9" s="5"/>
      <c r="E9" s="5"/>
      <c r="F9" s="35"/>
      <c r="G9" s="35"/>
      <c r="H9" s="5"/>
      <c r="I9" s="35"/>
      <c r="J9" s="35"/>
      <c r="K9" s="35"/>
      <c r="L9" s="35"/>
      <c r="M9" s="35"/>
      <c r="N9" s="7" t="s">
        <v>24</v>
      </c>
    </row>
    <row r="10" spans="1:19" ht="17.25" customHeight="1" x14ac:dyDescent="0.25">
      <c r="B10" s="92" t="s">
        <v>12</v>
      </c>
      <c r="C10" s="112" t="s">
        <v>13</v>
      </c>
      <c r="D10" s="112" t="s">
        <v>14</v>
      </c>
      <c r="E10" s="112"/>
      <c r="F10" s="112"/>
      <c r="G10" s="112"/>
      <c r="H10" s="112"/>
      <c r="I10" s="87"/>
      <c r="J10" s="87"/>
      <c r="K10" s="87"/>
      <c r="L10" s="87"/>
      <c r="M10" s="87"/>
      <c r="N10" s="114"/>
    </row>
    <row r="11" spans="1:19" ht="28.5" customHeight="1" thickBot="1" x14ac:dyDescent="0.3">
      <c r="B11" s="93"/>
      <c r="C11" s="113"/>
      <c r="D11" s="28" t="s">
        <v>15</v>
      </c>
      <c r="E11" s="28" t="s">
        <v>16</v>
      </c>
      <c r="F11" s="36" t="s">
        <v>47</v>
      </c>
      <c r="G11" s="36" t="s">
        <v>48</v>
      </c>
      <c r="H11" s="28" t="s">
        <v>0</v>
      </c>
      <c r="I11" s="44" t="s">
        <v>51</v>
      </c>
      <c r="J11" s="44" t="s">
        <v>52</v>
      </c>
      <c r="K11" s="44" t="s">
        <v>46</v>
      </c>
      <c r="L11" s="44" t="s">
        <v>49</v>
      </c>
      <c r="M11" s="44" t="s">
        <v>50</v>
      </c>
      <c r="N11" s="29" t="s">
        <v>17</v>
      </c>
    </row>
    <row r="12" spans="1:19" ht="23.25" customHeight="1" x14ac:dyDescent="0.25">
      <c r="B12" s="94" t="s">
        <v>3</v>
      </c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6"/>
    </row>
    <row r="13" spans="1:19" ht="24.75" customHeight="1" x14ac:dyDescent="0.25">
      <c r="B13" s="100" t="s">
        <v>18</v>
      </c>
      <c r="C13" s="3" t="s">
        <v>19</v>
      </c>
      <c r="D13" s="17">
        <f>275/22*6+275/22*6/35*65+((275/22*6+275/22*6/35*65)*18%)</f>
        <v>252.85714285714283</v>
      </c>
      <c r="E13" s="16">
        <f>D13*200%</f>
        <v>505.71428571428567</v>
      </c>
      <c r="F13" s="37"/>
      <c r="G13" s="37"/>
      <c r="H13" s="16">
        <f>D13*300%</f>
        <v>758.57142857142844</v>
      </c>
      <c r="I13" s="45">
        <f>(N13-H13)/6+H13</f>
        <v>842.85714285714278</v>
      </c>
      <c r="J13" s="45">
        <f>(N13-H13)/6+I13</f>
        <v>927.14285714285711</v>
      </c>
      <c r="K13" s="45">
        <f>(N13-H13)/6+J13</f>
        <v>1011.4285714285714</v>
      </c>
      <c r="L13" s="45">
        <f>(N13-H13)/6+K13</f>
        <v>1095.7142857142858</v>
      </c>
      <c r="M13" s="45">
        <f>(N13-H13)/6+L13</f>
        <v>1180</v>
      </c>
      <c r="N13" s="20">
        <f>D13*500%</f>
        <v>1264.2857142857142</v>
      </c>
    </row>
    <row r="14" spans="1:19" ht="42.75" customHeight="1" x14ac:dyDescent="0.25">
      <c r="B14" s="101"/>
      <c r="C14" s="2" t="s">
        <v>20</v>
      </c>
      <c r="D14" s="16">
        <f>D13*150%</f>
        <v>379.28571428571422</v>
      </c>
      <c r="E14" s="16">
        <f>D13*300%</f>
        <v>758.57142857142844</v>
      </c>
      <c r="F14" s="37"/>
      <c r="G14" s="37"/>
      <c r="H14" s="16">
        <f>D13*450%</f>
        <v>1137.8571428571427</v>
      </c>
      <c r="I14" s="45"/>
      <c r="J14" s="45"/>
      <c r="K14" s="45"/>
      <c r="L14" s="45"/>
      <c r="M14" s="45"/>
      <c r="N14" s="20">
        <f>D13*700%</f>
        <v>1769.9999999999998</v>
      </c>
    </row>
    <row r="15" spans="1:19" ht="30" customHeight="1" x14ac:dyDescent="0.25">
      <c r="B15" s="102"/>
      <c r="C15" s="2" t="s">
        <v>21</v>
      </c>
      <c r="D15" s="16">
        <f>D13*300%</f>
        <v>758.57142857142844</v>
      </c>
      <c r="E15" s="16">
        <f>D13*600%</f>
        <v>1517.1428571428569</v>
      </c>
      <c r="F15" s="38"/>
      <c r="G15" s="37"/>
      <c r="H15" s="16">
        <f>D13*900%</f>
        <v>2275.7142857142853</v>
      </c>
      <c r="I15" s="45"/>
      <c r="J15" s="45"/>
      <c r="K15" s="45"/>
      <c r="L15" s="45"/>
      <c r="M15" s="45"/>
      <c r="N15" s="20">
        <f>D13*1500%</f>
        <v>3792.8571428571427</v>
      </c>
    </row>
    <row r="16" spans="1:19" ht="30" customHeight="1" x14ac:dyDescent="0.25">
      <c r="B16" s="106">
        <v>2</v>
      </c>
      <c r="C16" s="2" t="s">
        <v>45</v>
      </c>
      <c r="D16" s="16">
        <f>D13*200%</f>
        <v>505.71428571428567</v>
      </c>
      <c r="E16" s="33">
        <f>D13*400%</f>
        <v>1011.4285714285713</v>
      </c>
      <c r="F16" s="38">
        <f>E16+168.57</f>
        <v>1179.9985714285713</v>
      </c>
      <c r="G16" s="38">
        <f>F16+168.57</f>
        <v>1348.5685714285712</v>
      </c>
      <c r="H16" s="33">
        <f>D13*600%</f>
        <v>1517.1428571428569</v>
      </c>
      <c r="I16" s="45">
        <f>(N16-H16)/6+H16</f>
        <v>1601.4285714285711</v>
      </c>
      <c r="J16" s="46">
        <f>(N16-H16)/6+I16</f>
        <v>1685.7142857142853</v>
      </c>
      <c r="K16" s="45">
        <f>(N16-H16)/6+J16</f>
        <v>1769.9999999999995</v>
      </c>
      <c r="L16" s="45">
        <f>(N16-H16)/6+K16</f>
        <v>1854.2857142857138</v>
      </c>
      <c r="M16" s="45">
        <f>(N16-H16)/6+L16</f>
        <v>1938.571428571428</v>
      </c>
      <c r="N16" s="20">
        <f>D13*800%</f>
        <v>2022.8571428571427</v>
      </c>
      <c r="O16" s="14">
        <f>N15+N18</f>
        <v>8850</v>
      </c>
      <c r="P16" s="32">
        <v>758.6</v>
      </c>
      <c r="Q16" s="51" t="s">
        <v>53</v>
      </c>
    </row>
    <row r="17" spans="2:17" ht="42.75" customHeight="1" x14ac:dyDescent="0.25">
      <c r="B17" s="107"/>
      <c r="C17" s="2" t="s">
        <v>20</v>
      </c>
      <c r="D17" s="16">
        <f>D13*300%</f>
        <v>758.57142857142844</v>
      </c>
      <c r="E17" s="16">
        <f>D13*450%</f>
        <v>1137.8571428571427</v>
      </c>
      <c r="F17" s="37"/>
      <c r="G17" s="37"/>
      <c r="H17" s="16">
        <f>D13*700%</f>
        <v>1769.9999999999998</v>
      </c>
      <c r="I17" s="45"/>
      <c r="J17" s="45"/>
      <c r="K17" s="45"/>
      <c r="L17" s="45"/>
      <c r="M17" s="45"/>
      <c r="N17" s="20">
        <f>D13*1300%</f>
        <v>3287.1428571428569</v>
      </c>
      <c r="O17" s="15">
        <f>O16/12</f>
        <v>737.5</v>
      </c>
      <c r="P17" s="31"/>
    </row>
    <row r="18" spans="2:17" ht="30" customHeight="1" x14ac:dyDescent="0.25">
      <c r="B18" s="108"/>
      <c r="C18" s="2" t="s">
        <v>21</v>
      </c>
      <c r="D18" s="16">
        <f>D13*450%</f>
        <v>1137.8571428571427</v>
      </c>
      <c r="E18" s="16">
        <f>D13*700%</f>
        <v>1769.9999999999998</v>
      </c>
      <c r="F18" s="37"/>
      <c r="G18" s="37"/>
      <c r="H18" s="16">
        <f>D13*1200%</f>
        <v>3034.2857142857138</v>
      </c>
      <c r="I18" s="45"/>
      <c r="J18" s="45"/>
      <c r="K18" s="45"/>
      <c r="L18" s="45"/>
      <c r="M18" s="45"/>
      <c r="N18" s="20">
        <f>D13*2000%</f>
        <v>5057.1428571428569</v>
      </c>
      <c r="P18" s="51"/>
      <c r="Q18" s="52"/>
    </row>
    <row r="19" spans="2:17" ht="30" customHeight="1" x14ac:dyDescent="0.25">
      <c r="B19" s="100">
        <v>3</v>
      </c>
      <c r="C19" s="2" t="s">
        <v>22</v>
      </c>
      <c r="D19" s="16">
        <f>D13*400%</f>
        <v>1011.4285714285713</v>
      </c>
      <c r="E19" s="16">
        <f>D13*700%</f>
        <v>1769.9999999999998</v>
      </c>
      <c r="F19" s="37"/>
      <c r="G19" s="37"/>
      <c r="H19" s="16">
        <f>D13*1000%</f>
        <v>2528.5714285714284</v>
      </c>
      <c r="I19" s="45"/>
      <c r="J19" s="45"/>
      <c r="K19" s="45"/>
      <c r="L19" s="45"/>
      <c r="M19" s="45"/>
      <c r="N19" s="20">
        <f>D13*1500%</f>
        <v>3792.8571428571427</v>
      </c>
      <c r="Q19" s="31"/>
    </row>
    <row r="20" spans="2:17" ht="30" customHeight="1" x14ac:dyDescent="0.25">
      <c r="B20" s="101"/>
      <c r="C20" s="2" t="s">
        <v>22</v>
      </c>
      <c r="D20" s="16">
        <f>D13*400%</f>
        <v>1011.4285714285713</v>
      </c>
      <c r="E20" s="16">
        <f>D13*700%</f>
        <v>1769.9999999999998</v>
      </c>
      <c r="F20" s="37"/>
      <c r="G20" s="37"/>
      <c r="H20" s="16">
        <f>D13*1000%</f>
        <v>2528.5714285714284</v>
      </c>
      <c r="I20" s="45"/>
      <c r="J20" s="45"/>
      <c r="K20" s="45"/>
      <c r="L20" s="45"/>
      <c r="M20" s="45"/>
      <c r="N20" s="20">
        <f>D13*1500%</f>
        <v>3792.8571428571427</v>
      </c>
    </row>
    <row r="21" spans="2:17" ht="32.25" customHeight="1" x14ac:dyDescent="0.25">
      <c r="B21" s="102"/>
      <c r="C21" s="2" t="s">
        <v>23</v>
      </c>
      <c r="D21" s="16">
        <f>D13*600%</f>
        <v>1517.1428571428569</v>
      </c>
      <c r="E21" s="16">
        <f>D13*1000%</f>
        <v>2528.5714285714284</v>
      </c>
      <c r="F21" s="37"/>
      <c r="G21" s="37"/>
      <c r="H21" s="16">
        <f>D13*1300%</f>
        <v>3287.1428571428569</v>
      </c>
      <c r="I21" s="45"/>
      <c r="J21" s="45"/>
      <c r="K21" s="45"/>
      <c r="L21" s="45"/>
      <c r="M21" s="45"/>
      <c r="N21" s="20">
        <f>D13*2000%</f>
        <v>5057.1428571428569</v>
      </c>
    </row>
    <row r="22" spans="2:17" ht="24" customHeight="1" thickBot="1" x14ac:dyDescent="0.3">
      <c r="B22" s="97" t="s">
        <v>27</v>
      </c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9"/>
    </row>
    <row r="23" spans="2:17" ht="15.75" customHeight="1" x14ac:dyDescent="0.25">
      <c r="B23" s="92"/>
      <c r="C23" s="90" t="s">
        <v>13</v>
      </c>
      <c r="D23" s="87" t="s">
        <v>33</v>
      </c>
      <c r="E23" s="88"/>
      <c r="F23" s="88"/>
      <c r="G23" s="88"/>
      <c r="H23" s="88"/>
      <c r="I23" s="88"/>
      <c r="J23" s="88"/>
      <c r="K23" s="88"/>
      <c r="L23" s="88"/>
      <c r="M23" s="88"/>
      <c r="N23" s="89"/>
    </row>
    <row r="24" spans="2:17" ht="33" customHeight="1" thickBot="1" x14ac:dyDescent="0.3">
      <c r="B24" s="93"/>
      <c r="C24" s="91"/>
      <c r="D24" s="25" t="s">
        <v>11</v>
      </c>
      <c r="E24" s="25" t="s">
        <v>34</v>
      </c>
      <c r="F24" s="39"/>
      <c r="G24" s="39"/>
      <c r="H24" s="25" t="s">
        <v>1</v>
      </c>
      <c r="I24" s="47"/>
      <c r="J24" s="47"/>
      <c r="K24" s="47"/>
      <c r="L24" s="47"/>
      <c r="M24" s="47"/>
      <c r="N24" s="29" t="s">
        <v>30</v>
      </c>
    </row>
    <row r="25" spans="2:17" ht="21.95" customHeight="1" x14ac:dyDescent="0.25">
      <c r="B25" s="19">
        <v>1</v>
      </c>
      <c r="C25" s="10" t="s">
        <v>35</v>
      </c>
      <c r="D25" s="10"/>
      <c r="E25" s="10"/>
      <c r="F25" s="40"/>
      <c r="G25" s="40"/>
      <c r="H25" s="10"/>
      <c r="I25" s="48"/>
      <c r="J25" s="48"/>
      <c r="K25" s="48"/>
      <c r="L25" s="48"/>
      <c r="M25" s="48"/>
      <c r="N25" s="30"/>
    </row>
    <row r="26" spans="2:17" ht="21.95" customHeight="1" x14ac:dyDescent="0.25">
      <c r="B26" s="21"/>
      <c r="C26" s="3" t="s">
        <v>36</v>
      </c>
      <c r="D26" s="18">
        <v>100</v>
      </c>
      <c r="E26" s="18">
        <v>200</v>
      </c>
      <c r="F26" s="41"/>
      <c r="G26" s="41"/>
      <c r="H26" s="18">
        <v>500</v>
      </c>
      <c r="I26" s="49"/>
      <c r="J26" s="49"/>
      <c r="K26" s="49"/>
      <c r="L26" s="49"/>
      <c r="M26" s="49"/>
      <c r="N26" s="22"/>
    </row>
    <row r="27" spans="2:17" ht="21.95" customHeight="1" x14ac:dyDescent="0.25">
      <c r="B27" s="21"/>
      <c r="C27" s="3" t="s">
        <v>28</v>
      </c>
      <c r="D27" s="18">
        <v>150</v>
      </c>
      <c r="E27" s="18">
        <v>300</v>
      </c>
      <c r="F27" s="41"/>
      <c r="G27" s="41"/>
      <c r="H27" s="18">
        <v>700</v>
      </c>
      <c r="I27" s="49"/>
      <c r="J27" s="49"/>
      <c r="K27" s="49"/>
      <c r="L27" s="49"/>
      <c r="M27" s="49"/>
      <c r="N27" s="22"/>
    </row>
    <row r="28" spans="2:17" ht="21.95" customHeight="1" x14ac:dyDescent="0.25">
      <c r="B28" s="21"/>
      <c r="C28" s="3" t="s">
        <v>29</v>
      </c>
      <c r="D28" s="18"/>
      <c r="E28" s="18"/>
      <c r="F28" s="41"/>
      <c r="G28" s="41"/>
      <c r="H28" s="18">
        <v>700</v>
      </c>
      <c r="I28" s="49"/>
      <c r="J28" s="49"/>
      <c r="K28" s="49"/>
      <c r="L28" s="49"/>
      <c r="M28" s="49"/>
      <c r="N28" s="22"/>
    </row>
    <row r="29" spans="2:17" ht="21.95" customHeight="1" x14ac:dyDescent="0.25">
      <c r="B29" s="21"/>
      <c r="C29" s="3" t="s">
        <v>30</v>
      </c>
      <c r="D29" s="18"/>
      <c r="E29" s="18"/>
      <c r="F29" s="41"/>
      <c r="G29" s="41"/>
      <c r="H29" s="18"/>
      <c r="I29" s="49"/>
      <c r="J29" s="49"/>
      <c r="K29" s="49"/>
      <c r="L29" s="49"/>
      <c r="M29" s="49"/>
      <c r="N29" s="22">
        <v>600</v>
      </c>
    </row>
    <row r="30" spans="2:17" ht="21.95" customHeight="1" x14ac:dyDescent="0.25">
      <c r="B30" s="23">
        <v>2</v>
      </c>
      <c r="C30" s="3" t="s">
        <v>37</v>
      </c>
      <c r="D30" s="18"/>
      <c r="E30" s="18"/>
      <c r="F30" s="41"/>
      <c r="G30" s="41"/>
      <c r="H30" s="18"/>
      <c r="I30" s="49"/>
      <c r="J30" s="49"/>
      <c r="K30" s="49"/>
      <c r="L30" s="49"/>
      <c r="M30" s="49"/>
      <c r="N30" s="22"/>
    </row>
    <row r="31" spans="2:17" ht="21.95" customHeight="1" x14ac:dyDescent="0.25">
      <c r="B31" s="23"/>
      <c r="C31" s="3" t="s">
        <v>36</v>
      </c>
      <c r="D31" s="18">
        <v>200</v>
      </c>
      <c r="E31" s="18">
        <v>350</v>
      </c>
      <c r="F31" s="41"/>
      <c r="G31" s="41"/>
      <c r="H31" s="18">
        <v>700</v>
      </c>
      <c r="I31" s="49"/>
      <c r="J31" s="49"/>
      <c r="K31" s="49"/>
      <c r="L31" s="49"/>
      <c r="M31" s="49"/>
      <c r="N31" s="22"/>
    </row>
    <row r="32" spans="2:17" ht="21.95" customHeight="1" x14ac:dyDescent="0.25">
      <c r="B32" s="23"/>
      <c r="C32" s="3" t="s">
        <v>28</v>
      </c>
      <c r="D32" s="18">
        <v>300</v>
      </c>
      <c r="E32" s="18">
        <v>450</v>
      </c>
      <c r="F32" s="41"/>
      <c r="G32" s="41"/>
      <c r="H32" s="18">
        <v>800</v>
      </c>
      <c r="I32" s="49"/>
      <c r="J32" s="49"/>
      <c r="K32" s="49"/>
      <c r="L32" s="49"/>
      <c r="M32" s="49"/>
      <c r="N32" s="22"/>
    </row>
    <row r="33" spans="2:14" ht="21.95" customHeight="1" x14ac:dyDescent="0.25">
      <c r="B33" s="23"/>
      <c r="C33" s="3" t="s">
        <v>29</v>
      </c>
      <c r="D33" s="18"/>
      <c r="E33" s="18">
        <v>450</v>
      </c>
      <c r="F33" s="41"/>
      <c r="G33" s="41"/>
      <c r="H33" s="18">
        <v>900</v>
      </c>
      <c r="I33" s="49"/>
      <c r="J33" s="49"/>
      <c r="K33" s="49"/>
      <c r="L33" s="49"/>
      <c r="M33" s="49"/>
      <c r="N33" s="22"/>
    </row>
    <row r="34" spans="2:14" ht="21.95" customHeight="1" x14ac:dyDescent="0.25">
      <c r="B34" s="23"/>
      <c r="C34" s="3" t="s">
        <v>30</v>
      </c>
      <c r="D34" s="18"/>
      <c r="E34" s="18"/>
      <c r="F34" s="41"/>
      <c r="G34" s="41"/>
      <c r="H34" s="18"/>
      <c r="I34" s="49"/>
      <c r="J34" s="49"/>
      <c r="K34" s="49"/>
      <c r="L34" s="49"/>
      <c r="M34" s="49"/>
      <c r="N34" s="22">
        <v>800</v>
      </c>
    </row>
    <row r="35" spans="2:14" ht="21.95" customHeight="1" x14ac:dyDescent="0.25">
      <c r="B35" s="23">
        <v>3</v>
      </c>
      <c r="C35" s="3" t="s">
        <v>38</v>
      </c>
      <c r="D35" s="18"/>
      <c r="E35" s="18"/>
      <c r="F35" s="41"/>
      <c r="G35" s="41"/>
      <c r="H35" s="18"/>
      <c r="I35" s="49"/>
      <c r="J35" s="49"/>
      <c r="K35" s="49"/>
      <c r="L35" s="49"/>
      <c r="M35" s="49"/>
      <c r="N35" s="22"/>
    </row>
    <row r="36" spans="2:14" ht="21.95" customHeight="1" x14ac:dyDescent="0.25">
      <c r="B36" s="23"/>
      <c r="C36" s="3" t="s">
        <v>36</v>
      </c>
      <c r="D36" s="18">
        <v>300</v>
      </c>
      <c r="E36" s="18">
        <v>450</v>
      </c>
      <c r="F36" s="41"/>
      <c r="G36" s="41"/>
      <c r="H36" s="18">
        <v>800</v>
      </c>
      <c r="I36" s="49"/>
      <c r="J36" s="49"/>
      <c r="K36" s="49"/>
      <c r="L36" s="49"/>
      <c r="M36" s="49"/>
      <c r="N36" s="22"/>
    </row>
    <row r="37" spans="2:14" ht="21.95" customHeight="1" x14ac:dyDescent="0.25">
      <c r="B37" s="23"/>
      <c r="C37" s="3" t="s">
        <v>28</v>
      </c>
      <c r="D37" s="18">
        <v>400</v>
      </c>
      <c r="E37" s="18">
        <v>500</v>
      </c>
      <c r="F37" s="41"/>
      <c r="G37" s="41"/>
      <c r="H37" s="18">
        <v>900</v>
      </c>
      <c r="I37" s="49"/>
      <c r="J37" s="49"/>
      <c r="K37" s="49"/>
      <c r="L37" s="49"/>
      <c r="M37" s="49"/>
      <c r="N37" s="22"/>
    </row>
    <row r="38" spans="2:14" ht="21.95" customHeight="1" x14ac:dyDescent="0.25">
      <c r="B38" s="23"/>
      <c r="C38" s="3" t="s">
        <v>29</v>
      </c>
      <c r="D38" s="18"/>
      <c r="E38" s="18">
        <v>500</v>
      </c>
      <c r="F38" s="41"/>
      <c r="G38" s="41"/>
      <c r="H38" s="18">
        <v>1000</v>
      </c>
      <c r="I38" s="49"/>
      <c r="J38" s="49"/>
      <c r="K38" s="49"/>
      <c r="L38" s="49"/>
      <c r="M38" s="49"/>
      <c r="N38" s="22"/>
    </row>
    <row r="39" spans="2:14" ht="21.95" customHeight="1" thickBot="1" x14ac:dyDescent="0.3">
      <c r="B39" s="24"/>
      <c r="C39" s="25" t="s">
        <v>30</v>
      </c>
      <c r="D39" s="26"/>
      <c r="E39" s="26"/>
      <c r="F39" s="42"/>
      <c r="G39" s="42"/>
      <c r="H39" s="26"/>
      <c r="I39" s="50"/>
      <c r="J39" s="50"/>
      <c r="K39" s="50"/>
      <c r="L39" s="50"/>
      <c r="M39" s="50"/>
      <c r="N39" s="27">
        <v>1200</v>
      </c>
    </row>
  </sheetData>
  <mergeCells count="23">
    <mergeCell ref="E3:N3"/>
    <mergeCell ref="A4:C4"/>
    <mergeCell ref="A3:C3"/>
    <mergeCell ref="B16:B18"/>
    <mergeCell ref="A1:C1"/>
    <mergeCell ref="A2:C2"/>
    <mergeCell ref="E1:N1"/>
    <mergeCell ref="E2:N2"/>
    <mergeCell ref="A5:C5"/>
    <mergeCell ref="E4:N4"/>
    <mergeCell ref="E5:N5"/>
    <mergeCell ref="C10:C11"/>
    <mergeCell ref="D10:N10"/>
    <mergeCell ref="B7:N7"/>
    <mergeCell ref="B8:N8"/>
    <mergeCell ref="B10:B11"/>
    <mergeCell ref="D23:N23"/>
    <mergeCell ref="C23:C24"/>
    <mergeCell ref="B23:B24"/>
    <mergeCell ref="B12:N12"/>
    <mergeCell ref="B22:N22"/>
    <mergeCell ref="B13:B15"/>
    <mergeCell ref="B19:B21"/>
  </mergeCells>
  <phoneticPr fontId="2" type="noConversion"/>
  <printOptions horizontalCentered="1"/>
  <pageMargins left="0" right="0" top="0.31496062992125984" bottom="0.35433070866141736" header="0.23622047244094491" footer="0.15748031496062992"/>
  <pageSetup paperSize="9" scale="87" orientation="portrait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view="pageBreakPreview" zoomScaleNormal="100" zoomScaleSheetLayoutView="100" workbookViewId="0">
      <selection activeCell="B1" sqref="B1:J1"/>
    </sheetView>
  </sheetViews>
  <sheetFormatPr defaultColWidth="9.140625" defaultRowHeight="15" x14ac:dyDescent="0.3"/>
  <cols>
    <col min="1" max="1" width="4" style="81" customWidth="1"/>
    <col min="2" max="2" width="83" style="67" customWidth="1"/>
    <col min="3" max="3" width="16.140625" style="67" customWidth="1"/>
    <col min="4" max="4" width="11.28515625" style="66" customWidth="1"/>
    <col min="5" max="7" width="11.28515625" style="56" customWidth="1"/>
    <col min="8" max="8" width="11.42578125" style="56" customWidth="1"/>
    <col min="9" max="10" width="12.42578125" style="56" customWidth="1"/>
    <col min="11" max="11" width="25.5703125" style="56" customWidth="1"/>
    <col min="12" max="16384" width="9.140625" style="56"/>
  </cols>
  <sheetData>
    <row r="1" spans="1:11" ht="25.5" customHeight="1" x14ac:dyDescent="0.3">
      <c r="B1" s="123" t="s">
        <v>95</v>
      </c>
      <c r="C1" s="123"/>
      <c r="D1" s="123"/>
      <c r="E1" s="123"/>
      <c r="F1" s="123"/>
      <c r="G1" s="123"/>
      <c r="H1" s="123"/>
      <c r="I1" s="123"/>
      <c r="J1" s="123"/>
      <c r="K1" s="68" t="s">
        <v>91</v>
      </c>
    </row>
    <row r="2" spans="1:11" ht="32.25" customHeight="1" x14ac:dyDescent="0.3">
      <c r="A2" s="124" t="s">
        <v>57</v>
      </c>
      <c r="B2" s="125" t="s">
        <v>55</v>
      </c>
      <c r="C2" s="120" t="s">
        <v>90</v>
      </c>
      <c r="D2" s="126" t="s">
        <v>88</v>
      </c>
      <c r="E2" s="126"/>
      <c r="F2" s="126"/>
      <c r="G2" s="126"/>
      <c r="H2" s="128" t="s">
        <v>89</v>
      </c>
      <c r="I2" s="129"/>
      <c r="J2" s="129"/>
      <c r="K2" s="130"/>
    </row>
    <row r="3" spans="1:11" ht="47.25" customHeight="1" x14ac:dyDescent="0.3">
      <c r="A3" s="124"/>
      <c r="B3" s="125"/>
      <c r="C3" s="121"/>
      <c r="D3" s="69" t="s">
        <v>61</v>
      </c>
      <c r="E3" s="69" t="s">
        <v>62</v>
      </c>
      <c r="F3" s="69" t="s">
        <v>63</v>
      </c>
      <c r="G3" s="69" t="s">
        <v>64</v>
      </c>
      <c r="H3" s="70" t="s">
        <v>65</v>
      </c>
      <c r="I3" s="70" t="s">
        <v>93</v>
      </c>
      <c r="J3" s="70" t="s">
        <v>94</v>
      </c>
      <c r="K3" s="71" t="s">
        <v>60</v>
      </c>
    </row>
    <row r="4" spans="1:11" s="57" customFormat="1" ht="24" customHeight="1" x14ac:dyDescent="0.3">
      <c r="A4" s="72" t="s">
        <v>56</v>
      </c>
      <c r="B4" s="71">
        <v>2</v>
      </c>
      <c r="C4" s="71"/>
      <c r="D4" s="73">
        <v>3</v>
      </c>
      <c r="E4" s="71">
        <v>4</v>
      </c>
      <c r="F4" s="73">
        <v>5</v>
      </c>
      <c r="G4" s="71">
        <v>6</v>
      </c>
      <c r="H4" s="73">
        <v>7</v>
      </c>
      <c r="I4" s="71">
        <v>8</v>
      </c>
      <c r="J4" s="73">
        <v>9</v>
      </c>
      <c r="K4" s="71">
        <v>10</v>
      </c>
    </row>
    <row r="5" spans="1:11" ht="18" customHeight="1" x14ac:dyDescent="0.3">
      <c r="A5" s="82">
        <v>1</v>
      </c>
      <c r="B5" s="131" t="s">
        <v>59</v>
      </c>
      <c r="C5" s="132"/>
      <c r="D5" s="132"/>
      <c r="E5" s="132"/>
      <c r="F5" s="132"/>
      <c r="G5" s="132"/>
      <c r="H5" s="132"/>
      <c r="I5" s="132"/>
      <c r="J5" s="132"/>
      <c r="K5" s="133"/>
    </row>
    <row r="6" spans="1:11" ht="18" customHeight="1" x14ac:dyDescent="0.3">
      <c r="A6" s="85" t="s">
        <v>2</v>
      </c>
      <c r="B6" s="117" t="s">
        <v>78</v>
      </c>
      <c r="C6" s="118"/>
      <c r="D6" s="118"/>
      <c r="E6" s="118"/>
      <c r="F6" s="118"/>
      <c r="G6" s="118"/>
      <c r="H6" s="118"/>
      <c r="I6" s="118"/>
      <c r="J6" s="118"/>
      <c r="K6" s="119"/>
    </row>
    <row r="7" spans="1:11" ht="113.25" customHeight="1" x14ac:dyDescent="0.3">
      <c r="A7" s="83"/>
      <c r="B7" s="53" t="s">
        <v>67</v>
      </c>
      <c r="C7" s="78">
        <v>0.8</v>
      </c>
      <c r="D7" s="79">
        <v>10</v>
      </c>
      <c r="E7" s="79">
        <v>9</v>
      </c>
      <c r="F7" s="79">
        <v>8</v>
      </c>
      <c r="G7" s="79">
        <v>7</v>
      </c>
      <c r="H7" s="80">
        <v>6000</v>
      </c>
      <c r="I7" s="80">
        <v>8000</v>
      </c>
      <c r="J7" s="80">
        <v>10000</v>
      </c>
      <c r="K7" s="80">
        <v>12000</v>
      </c>
    </row>
    <row r="8" spans="1:11" ht="18" customHeight="1" x14ac:dyDescent="0.3">
      <c r="A8" s="86" t="s">
        <v>4</v>
      </c>
      <c r="B8" s="117" t="s">
        <v>79</v>
      </c>
      <c r="C8" s="118"/>
      <c r="D8" s="118"/>
      <c r="E8" s="118"/>
      <c r="F8" s="118"/>
      <c r="G8" s="118"/>
      <c r="H8" s="118"/>
      <c r="I8" s="118"/>
      <c r="J8" s="118"/>
      <c r="K8" s="119"/>
    </row>
    <row r="9" spans="1:11" ht="180" customHeight="1" x14ac:dyDescent="0.3">
      <c r="A9" s="83"/>
      <c r="B9" s="76" t="s">
        <v>81</v>
      </c>
      <c r="C9" s="78">
        <v>1.5</v>
      </c>
      <c r="D9" s="79">
        <v>8</v>
      </c>
      <c r="E9" s="79">
        <v>7</v>
      </c>
      <c r="F9" s="79">
        <v>6</v>
      </c>
      <c r="G9" s="79">
        <v>5</v>
      </c>
      <c r="H9" s="80">
        <v>5500</v>
      </c>
      <c r="I9" s="80">
        <v>6500</v>
      </c>
      <c r="J9" s="80">
        <v>7500</v>
      </c>
      <c r="K9" s="80">
        <v>8500</v>
      </c>
    </row>
    <row r="10" spans="1:11" ht="30.75" customHeight="1" x14ac:dyDescent="0.3">
      <c r="A10" s="85" t="s">
        <v>5</v>
      </c>
      <c r="B10" s="117" t="s">
        <v>68</v>
      </c>
      <c r="C10" s="118"/>
      <c r="D10" s="118"/>
      <c r="E10" s="118"/>
      <c r="F10" s="118"/>
      <c r="G10" s="118"/>
      <c r="H10" s="118"/>
      <c r="I10" s="118"/>
      <c r="J10" s="118"/>
      <c r="K10" s="119"/>
    </row>
    <row r="11" spans="1:11" ht="130.5" customHeight="1" x14ac:dyDescent="0.3">
      <c r="A11" s="83"/>
      <c r="B11" s="77" t="s">
        <v>82</v>
      </c>
      <c r="C11" s="53"/>
      <c r="D11" s="79">
        <v>7</v>
      </c>
      <c r="E11" s="79">
        <v>6</v>
      </c>
      <c r="F11" s="79">
        <v>5</v>
      </c>
      <c r="G11" s="79">
        <v>4</v>
      </c>
      <c r="H11" s="80">
        <v>4500</v>
      </c>
      <c r="I11" s="80">
        <v>5000</v>
      </c>
      <c r="J11" s="80">
        <v>5500</v>
      </c>
      <c r="K11" s="80">
        <v>6000</v>
      </c>
    </row>
    <row r="12" spans="1:11" ht="18" customHeight="1" x14ac:dyDescent="0.3">
      <c r="A12" s="85" t="s">
        <v>6</v>
      </c>
      <c r="B12" s="117" t="s">
        <v>69</v>
      </c>
      <c r="C12" s="118"/>
      <c r="D12" s="118"/>
      <c r="E12" s="118"/>
      <c r="F12" s="118"/>
      <c r="G12" s="118"/>
      <c r="H12" s="118"/>
      <c r="I12" s="118"/>
      <c r="J12" s="118"/>
      <c r="K12" s="119"/>
    </row>
    <row r="13" spans="1:11" ht="291.75" customHeight="1" x14ac:dyDescent="0.3">
      <c r="A13" s="83"/>
      <c r="B13" s="77" t="s">
        <v>83</v>
      </c>
      <c r="C13" s="53"/>
      <c r="D13" s="79">
        <v>6</v>
      </c>
      <c r="E13" s="79">
        <v>5</v>
      </c>
      <c r="F13" s="79">
        <v>4</v>
      </c>
      <c r="G13" s="79">
        <v>3</v>
      </c>
      <c r="H13" s="80">
        <v>3500</v>
      </c>
      <c r="I13" s="80">
        <v>4000</v>
      </c>
      <c r="J13" s="80">
        <v>4500</v>
      </c>
      <c r="K13" s="80">
        <v>5000</v>
      </c>
    </row>
    <row r="14" spans="1:11" ht="18" customHeight="1" x14ac:dyDescent="0.3">
      <c r="A14" s="82">
        <v>2</v>
      </c>
      <c r="B14" s="131" t="s">
        <v>54</v>
      </c>
      <c r="C14" s="132"/>
      <c r="D14" s="132"/>
      <c r="E14" s="132"/>
      <c r="F14" s="132"/>
      <c r="G14" s="132"/>
      <c r="H14" s="132"/>
      <c r="I14" s="132"/>
      <c r="J14" s="132"/>
      <c r="K14" s="133"/>
    </row>
    <row r="15" spans="1:11" ht="33.75" customHeight="1" x14ac:dyDescent="0.3">
      <c r="A15" s="85" t="s">
        <v>7</v>
      </c>
      <c r="B15" s="117" t="s">
        <v>70</v>
      </c>
      <c r="C15" s="118"/>
      <c r="D15" s="118"/>
      <c r="E15" s="118"/>
      <c r="F15" s="118"/>
      <c r="G15" s="118"/>
      <c r="H15" s="118"/>
      <c r="I15" s="118"/>
      <c r="J15" s="118"/>
      <c r="K15" s="119"/>
    </row>
    <row r="16" spans="1:11" ht="38.25" customHeight="1" x14ac:dyDescent="0.3">
      <c r="A16" s="83"/>
      <c r="B16" s="77" t="s">
        <v>85</v>
      </c>
      <c r="C16" s="78">
        <v>0.8</v>
      </c>
      <c r="D16" s="79">
        <v>10</v>
      </c>
      <c r="E16" s="79">
        <v>9</v>
      </c>
      <c r="F16" s="79">
        <v>8</v>
      </c>
      <c r="G16" s="79">
        <v>7</v>
      </c>
      <c r="H16" s="80">
        <v>6000</v>
      </c>
      <c r="I16" s="80">
        <v>8000</v>
      </c>
      <c r="J16" s="80">
        <v>10000</v>
      </c>
      <c r="K16" s="80">
        <v>12000</v>
      </c>
    </row>
    <row r="17" spans="1:11" ht="18" customHeight="1" x14ac:dyDescent="0.3">
      <c r="A17" s="85" t="s">
        <v>8</v>
      </c>
      <c r="B17" s="117" t="s">
        <v>71</v>
      </c>
      <c r="C17" s="118"/>
      <c r="D17" s="118"/>
      <c r="E17" s="118"/>
      <c r="F17" s="118"/>
      <c r="G17" s="118"/>
      <c r="H17" s="118"/>
      <c r="I17" s="118"/>
      <c r="J17" s="118"/>
      <c r="K17" s="119"/>
    </row>
    <row r="18" spans="1:11" ht="72.75" customHeight="1" x14ac:dyDescent="0.3">
      <c r="A18" s="84"/>
      <c r="B18" s="76" t="s">
        <v>84</v>
      </c>
      <c r="C18" s="79">
        <v>4</v>
      </c>
      <c r="D18" s="79">
        <v>8</v>
      </c>
      <c r="E18" s="79">
        <v>7</v>
      </c>
      <c r="F18" s="79">
        <v>6</v>
      </c>
      <c r="G18" s="79">
        <v>5</v>
      </c>
      <c r="H18" s="80">
        <v>5500</v>
      </c>
      <c r="I18" s="80">
        <v>6500</v>
      </c>
      <c r="J18" s="80">
        <v>7500</v>
      </c>
      <c r="K18" s="80">
        <v>8500</v>
      </c>
    </row>
    <row r="19" spans="1:11" ht="18" customHeight="1" x14ac:dyDescent="0.3">
      <c r="A19" s="83" t="s">
        <v>9</v>
      </c>
      <c r="B19" s="117" t="s">
        <v>72</v>
      </c>
      <c r="C19" s="118"/>
      <c r="D19" s="118"/>
      <c r="E19" s="118"/>
      <c r="F19" s="118"/>
      <c r="G19" s="118"/>
      <c r="H19" s="118"/>
      <c r="I19" s="118"/>
      <c r="J19" s="118"/>
      <c r="K19" s="119"/>
    </row>
    <row r="20" spans="1:11" ht="88.5" customHeight="1" x14ac:dyDescent="0.3">
      <c r="A20" s="83"/>
      <c r="B20" s="77" t="s">
        <v>86</v>
      </c>
      <c r="C20" s="53"/>
      <c r="D20" s="79">
        <v>7</v>
      </c>
      <c r="E20" s="79">
        <v>6</v>
      </c>
      <c r="F20" s="79">
        <v>5</v>
      </c>
      <c r="G20" s="79">
        <v>4</v>
      </c>
      <c r="H20" s="80">
        <v>4500</v>
      </c>
      <c r="I20" s="80">
        <v>5000</v>
      </c>
      <c r="J20" s="80">
        <v>5500</v>
      </c>
      <c r="K20" s="80">
        <v>6000</v>
      </c>
    </row>
    <row r="21" spans="1:11" ht="18" customHeight="1" x14ac:dyDescent="0.3">
      <c r="A21" s="85" t="s">
        <v>10</v>
      </c>
      <c r="B21" s="117" t="s">
        <v>73</v>
      </c>
      <c r="C21" s="118"/>
      <c r="D21" s="118"/>
      <c r="E21" s="118"/>
      <c r="F21" s="118"/>
      <c r="G21" s="118"/>
      <c r="H21" s="118"/>
      <c r="I21" s="118"/>
      <c r="J21" s="118"/>
      <c r="K21" s="119"/>
    </row>
    <row r="22" spans="1:11" ht="65.25" customHeight="1" x14ac:dyDescent="0.3">
      <c r="A22" s="83"/>
      <c r="B22" s="77" t="s">
        <v>87</v>
      </c>
      <c r="C22" s="53"/>
      <c r="D22" s="79">
        <v>6</v>
      </c>
      <c r="E22" s="79">
        <v>5</v>
      </c>
      <c r="F22" s="79">
        <v>4</v>
      </c>
      <c r="G22" s="79">
        <v>3</v>
      </c>
      <c r="H22" s="80">
        <v>3500</v>
      </c>
      <c r="I22" s="80">
        <v>4000</v>
      </c>
      <c r="J22" s="80">
        <v>4500</v>
      </c>
      <c r="K22" s="80">
        <v>5000</v>
      </c>
    </row>
    <row r="23" spans="1:11" ht="37.5" customHeight="1" x14ac:dyDescent="0.3">
      <c r="A23" s="82">
        <v>3</v>
      </c>
      <c r="B23" s="54" t="s">
        <v>66</v>
      </c>
      <c r="C23" s="55"/>
      <c r="D23" s="127">
        <v>35</v>
      </c>
      <c r="E23" s="127"/>
      <c r="F23" s="127"/>
      <c r="G23" s="127"/>
      <c r="H23" s="127"/>
      <c r="I23" s="127"/>
      <c r="J23" s="127"/>
      <c r="K23" s="127"/>
    </row>
    <row r="24" spans="1:11" x14ac:dyDescent="0.3">
      <c r="B24" s="58"/>
      <c r="C24" s="58"/>
      <c r="D24" s="59"/>
      <c r="E24" s="60"/>
      <c r="F24" s="60"/>
      <c r="G24" s="60"/>
      <c r="H24" s="60"/>
      <c r="I24" s="60"/>
      <c r="J24" s="60"/>
      <c r="K24" s="60"/>
    </row>
    <row r="25" spans="1:11" ht="21.75" customHeight="1" x14ac:dyDescent="0.3">
      <c r="B25" s="74" t="s">
        <v>58</v>
      </c>
      <c r="C25" s="74"/>
      <c r="D25" s="59"/>
      <c r="E25" s="60"/>
      <c r="F25" s="60"/>
      <c r="G25" s="60"/>
      <c r="H25" s="61"/>
      <c r="I25" s="62"/>
      <c r="J25" s="62"/>
      <c r="K25" s="62"/>
    </row>
    <row r="26" spans="1:11" ht="20.25" customHeight="1" x14ac:dyDescent="0.3">
      <c r="B26" s="75" t="s">
        <v>80</v>
      </c>
      <c r="C26" s="75"/>
      <c r="D26" s="59"/>
      <c r="E26" s="60"/>
      <c r="F26" s="60"/>
      <c r="G26" s="60"/>
      <c r="H26" s="63"/>
      <c r="I26" s="64"/>
      <c r="J26" s="64"/>
      <c r="K26" s="64"/>
    </row>
    <row r="27" spans="1:11" x14ac:dyDescent="0.3">
      <c r="B27" s="75" t="s">
        <v>74</v>
      </c>
      <c r="C27" s="75"/>
      <c r="D27" s="59"/>
      <c r="E27" s="60"/>
      <c r="F27" s="60"/>
      <c r="G27" s="60"/>
      <c r="H27" s="60"/>
      <c r="I27" s="60"/>
      <c r="J27" s="60"/>
      <c r="K27" s="60"/>
    </row>
    <row r="28" spans="1:11" x14ac:dyDescent="0.3">
      <c r="B28" s="75" t="s">
        <v>75</v>
      </c>
      <c r="C28" s="75"/>
      <c r="D28" s="59"/>
      <c r="E28" s="60"/>
      <c r="F28" s="60"/>
      <c r="G28" s="60"/>
      <c r="H28" s="60"/>
      <c r="I28" s="60"/>
      <c r="J28" s="60"/>
      <c r="K28" s="60"/>
    </row>
    <row r="29" spans="1:11" x14ac:dyDescent="0.3">
      <c r="B29" s="75" t="s">
        <v>76</v>
      </c>
      <c r="C29" s="75"/>
      <c r="D29" s="59"/>
      <c r="E29" s="60"/>
      <c r="F29" s="60"/>
      <c r="G29" s="60"/>
      <c r="H29" s="60"/>
      <c r="I29" s="60"/>
      <c r="J29" s="60"/>
      <c r="K29" s="60"/>
    </row>
    <row r="30" spans="1:11" x14ac:dyDescent="0.3">
      <c r="B30" s="75" t="s">
        <v>77</v>
      </c>
      <c r="C30" s="75"/>
      <c r="D30" s="59"/>
      <c r="E30" s="60"/>
      <c r="F30" s="60"/>
      <c r="G30" s="60"/>
      <c r="H30" s="60"/>
      <c r="I30" s="60"/>
      <c r="J30" s="60"/>
      <c r="K30" s="60"/>
    </row>
    <row r="31" spans="1:11" ht="152.25" customHeight="1" x14ac:dyDescent="0.3">
      <c r="B31" s="122" t="s">
        <v>92</v>
      </c>
      <c r="C31" s="122"/>
      <c r="D31" s="122"/>
      <c r="E31" s="122"/>
      <c r="F31" s="122"/>
      <c r="G31" s="75"/>
      <c r="H31" s="75"/>
      <c r="I31" s="75"/>
      <c r="J31" s="75"/>
      <c r="K31" s="75"/>
    </row>
    <row r="32" spans="1:11" x14ac:dyDescent="0.3">
      <c r="B32" s="65"/>
      <c r="C32" s="65"/>
    </row>
  </sheetData>
  <autoFilter ref="A4:K23"/>
  <mergeCells count="18">
    <mergeCell ref="B1:J1"/>
    <mergeCell ref="A2:A3"/>
    <mergeCell ref="B2:B3"/>
    <mergeCell ref="D2:G2"/>
    <mergeCell ref="D23:K23"/>
    <mergeCell ref="H2:K2"/>
    <mergeCell ref="B8:K8"/>
    <mergeCell ref="B6:K6"/>
    <mergeCell ref="B10:K10"/>
    <mergeCell ref="B12:K12"/>
    <mergeCell ref="B5:K5"/>
    <mergeCell ref="B14:K14"/>
    <mergeCell ref="B17:K17"/>
    <mergeCell ref="B15:K15"/>
    <mergeCell ref="B19:K19"/>
    <mergeCell ref="B21:K21"/>
    <mergeCell ref="C2:C3"/>
    <mergeCell ref="B31:F31"/>
  </mergeCells>
  <pageMargins left="0" right="0" top="0" bottom="0" header="0.3" footer="0.05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amindi prognozi</vt:lpstr>
      <vt:lpstr>დანართი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nino</dc:creator>
  <cp:lastModifiedBy>Lia Orjonikidze</cp:lastModifiedBy>
  <cp:lastPrinted>2025-08-18T16:47:06Z</cp:lastPrinted>
  <dcterms:created xsi:type="dcterms:W3CDTF">1996-10-14T23:33:28Z</dcterms:created>
  <dcterms:modified xsi:type="dcterms:W3CDTF">2025-08-21T10:51:46Z</dcterms:modified>
</cp:coreProperties>
</file>